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1" windowWidth="12520" windowHeight="5530"/>
  </bookViews>
  <sheets>
    <sheet name="練習問題1" sheetId="1" r:id="rId1"/>
    <sheet name="練習問題2" sheetId="2" r:id="rId2"/>
    <sheet name="練習問題3" sheetId="3" r:id="rId3"/>
  </sheets>
  <definedNames>
    <definedName name="_xlnm.Print_Area" localSheetId="0">#REF!</definedName>
    <definedName name="_xlnm.Sheet_Title" localSheetId="0">"練習問題1"</definedName>
    <definedName name="_xlnm.Print_Area" localSheetId="1">#REF!</definedName>
    <definedName name="_xlnm.Sheet_Title" localSheetId="1">"練習問題2"</definedName>
    <definedName name="_xlnm.Print_Area" localSheetId="2">#REF!</definedName>
    <definedName name="_xlnm.Sheet_Title" localSheetId="2">"練習問題3"</definedName>
  </definedNames>
  <calcPr calcMode="auto" iterate="1" iterateCount="100" iterateDelta="0.001"/>
  <webPublishing allowPng="1" css="0" codePage="1252"/>
</workbook>
</file>

<file path=xl/sharedStrings.xml><?xml version="1.0" encoding="utf-8"?>
<sst xmlns="http://schemas.openxmlformats.org/spreadsheetml/2006/main" uniqueCount="16" count="16">
  <si>
    <t>初期値</t>
  </si>
  <si>
    <t>a</t>
  </si>
  <si>
    <t>b</t>
  </si>
  <si>
    <t>c</t>
  </si>
  <si>
    <t>元のx</t>
  </si>
  <si>
    <t> f(x0)</t>
  </si>
  <si>
    <t>f'(x0)</t>
  </si>
  <si>
    <t>次のx</t>
  </si>
  <si>
    <t>収束判定条件</t>
  </si>
  <si>
    <t>x0</t>
  </si>
  <si>
    <t>グラフを描く (刻み</t>
  </si>
  <si>
    <t>)</t>
  </si>
  <si>
    <t>x</t>
  </si>
  <si>
    <t>y</t>
  </si>
  <si>
    <t/>
  </si>
  <si>
    <t>OK</t>
  </si>
</sst>
</file>

<file path=xl/styles.xml><?xml version="1.0" encoding="utf-8"?>
<styleSheet xmlns="http://schemas.openxmlformats.org/spreadsheetml/2006/main">
  <numFmts count="1">
    <numFmt formatCode="0.000000" numFmtId="100"/>
  </numFmts>
  <fonts count="4">
    <font>
      <b val="0"/>
      <i val="0"/>
      <u val="none"/>
      <color rgb="FF000000"/>
      <name val="Sans"/>
      <vertAlign val="baseline"/>
      <sz val="10"/>
      <strike val="0"/>
    </font>
    <font>
      <b val="0"/>
      <i val="0"/>
      <u val="none"/>
      <color rgb="FF000000"/>
      <name val="Sans"/>
      <vertAlign val="baseline"/>
      <sz val="18"/>
      <strike val="0"/>
    </font>
    <font>
      <b val="0"/>
      <i val="0"/>
      <u val="none"/>
      <color rgb="FFFF0000"/>
      <name val="Sans"/>
      <vertAlign val="baseline"/>
      <sz val="10"/>
      <strike val="0"/>
    </font>
    <font>
      <b val="1"/>
      <i val="0"/>
      <u val="none"/>
      <color rgb="FF339966"/>
      <name val="Sans"/>
      <vertAlign val="baseline"/>
      <sz val="10"/>
      <strike val="0"/>
    </font>
  </fonts>
  <fills count="2">
    <fill>
      <patternFill patternType="none"/>
    </fill>
    <fill>
      <patternFill patternType="gray125"/>
    </fill>
  </fills>
  <borders count="6">
    <border diagonalUp="0" diagonalDown="0">
      <left style="none">
        <color rgb="FFC7C7C7"/>
      </left>
      <right style="none">
        <color rgb="FFC7C7C7"/>
      </right>
      <top style="none">
        <color rgb="FFC7C7C7"/>
      </top>
      <bottom style="none">
        <color rgb="FFC7C7C7"/>
      </bottom>
    </border>
    <border diagonalUp="0" diagonalDown="0"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</border>
    <border diagonalUp="0" diagonalDown="0">
      <left style="thin">
        <color rgb="FF000000"/>
      </left>
      <right style="none">
        <color rgb="FFC7C7C7"/>
      </right>
      <top style="thin">
        <color rgb="FF000000"/>
      </top>
      <bottom style="thin">
        <color rgb="FF000000"/>
      </bottom>
    </border>
    <border diagonalUp="0" diagonalDown="0">
      <left style="none">
        <color rgb="FFC7C7C7"/>
      </left>
      <right style="none">
        <color rgb="FFC7C7C7"/>
      </right>
      <top style="thin">
        <color rgb="FF000000"/>
      </top>
      <bottom style="thin">
        <color rgb="FF000000"/>
      </bottom>
    </border>
    <border diagonalUp="0" diagonalDown="0">
      <left style="none">
        <color rgb="FFC7C7C7"/>
      </left>
      <right style="thin">
        <color rgb="FF000000"/>
      </right>
      <top style="thin">
        <color rgb="FF000000"/>
      </top>
      <bottom style="thin">
        <color rgb="FF000000"/>
      </bottom>
    </border>
    <border diagonalUp="0" diagonalDown="0">
      <left style="thick">
        <color rgb="FFFF0000"/>
      </left>
      <right style="none">
        <color rgb="FFC7C7C7"/>
      </right>
      <top style="thick">
        <color rgb="FFFF0000"/>
      </top>
      <bottom style="thick">
        <color rgb="FFFF0000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13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1" fillId="0" borderId="0" numFmtId="0" xfId="0">
      <alignment horizontal="general" vertical="bottom" wrapText="0" shrinkToFit="0" textRotation="0" indent="0"/>
    </xf>
    <xf applyAlignment="1" applyBorder="1" applyFont="1" applyFill="1" applyNumberFormat="1" fontId="2" fillId="0" borderId="1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center" vertical="bottom" wrapText="0" shrinkToFit="0" textRotation="0" indent="0"/>
    </xf>
    <xf applyAlignment="1" applyBorder="1" applyFont="1" applyFill="1" applyNumberFormat="1" fontId="3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2" numFmtId="0" xfId="0">
      <alignment horizontal="general" vertical="bottom" wrapText="0" shrinkToFit="0" textRotation="0" indent="0"/>
    </xf>
    <xf applyAlignment="1" applyBorder="1" applyFont="1" applyFill="1" applyNumberFormat="1" fontId="0" fillId="0" borderId="3" numFmtId="0" xfId="0">
      <alignment horizontal="general" vertical="bottom" wrapText="0" shrinkToFit="0" textRotation="0" indent="0"/>
    </xf>
    <xf applyAlignment="1" applyBorder="1" applyFont="1" applyFill="1" applyNumberFormat="1" fontId="0" fillId="0" borderId="4" numFmtId="0" xfId="0">
      <alignment horizontal="general" vertical="bottom" wrapText="0" shrinkToFit="0" textRotation="0" indent="0"/>
    </xf>
    <xf applyAlignment="1" applyBorder="1" applyFont="1" applyFill="1" applyNumberFormat="1" fontId="3" fillId="0" borderId="0" numFmtId="100" xfId="0">
      <alignment horizontal="general" vertical="bottom" wrapText="0" shrinkToFit="0" textRotation="0" indent="0"/>
    </xf>
    <xf applyAlignment="1" applyBorder="1" applyFont="1" applyFill="1" applyNumberFormat="1" fontId="0" fillId="0" borderId="0" numFmtId="100" xfId="0">
      <alignment horizontal="general" vertical="bottom" wrapText="0" shrinkToFit="0" textRotation="0" indent="0"/>
    </xf>
    <xf applyAlignment="1" applyBorder="1" applyFont="1" applyFill="1" applyNumberFormat="1" fontId="2" fillId="0" borderId="5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general" vertical="bottom" wrapText="1" shrinkToFit="0" textRotation="0" indent="0"/>
    </xf>
  </cellXfs>
  <dxfs count="1">
    <dxf>
      <font>
        <b val="1"/>
        <i val="0"/>
        <u val="none"/>
        <color rgb="FFFF0000"/>
        <name val="Sans"/>
        <vertAlign val="baseline"/>
        <sz val="12"/>
        <strike val="0"/>
      </font>
    </dxf>
  </d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spPr>
            <a:ln>
              <a:solidFill/>
              <a:prstDash val="solid"/>
            </a:ln>
          </c:spPr>
          <c:marker>
            <c:symbol val="none"/>
            <c:size val="5"/>
          </c:marker>
          <c:xVal>
            <c:numRef>
              <c:f>練習問題1!$T$7:$T$56</c:f>
            </c:numRef>
          </c:xVal>
          <c:yVal>
            <c:numRef>
              <c:f>練習問題1!$U$7:$U$56</c:f>
            </c:numRef>
          </c:yVal>
          <c:smooth val="0"/>
        </c:ser>
        <c:axId val="1"/>
        <c:axId val="2"/>
      </c:scatterChart>
      <c:valAx>
        <c:axId val="1"/>
        <c:scaling>
          <c:orientation val="minMax"/>
        </c:scaling>
        <c:delete val="0"/>
        <c:axPos val="b"/>
        <c:numFmt sourceLinked="1" formatCode="General"/>
        <c:majorTickMark val="in"/>
        <c:minorTickMark val="in"/>
        <c:spPr/>
        <c:crossAx val="2"/>
        <c:crosses val="min"/>
      </c:valAx>
      <c:valAx>
        <c:axId val="2"/>
        <c:scaling>
          <c:orientation val="minMax"/>
        </c:scaling>
        <c:delete val="0"/>
        <c:axPos val="l"/>
        <c:numFmt sourceLinked="1" formatCode="General"/>
        <c:majorTickMark val="in"/>
        <c:minorTickMark val="in"/>
        <c:spPr/>
        <c:crossAx val="1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</c:chart>
  <c:spPr>
    <a:extLst>
      <a:ext uri="http://www.gnumeric.org/ext/spreadsheetml">
        <gnmx:gostyle pattern="solid" auto-pattern="1"/>
      </a:ext>
    </a:extLst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spPr>
            <a:ln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練習問題2!$M$7:$M$17</c:f>
            </c:numRef>
          </c:xVal>
          <c:yVal>
            <c:numRef>
              <c:f>練習問題2!$N$7:$N$17</c:f>
            </c:numRef>
          </c:yVal>
          <c:smooth val="0"/>
        </c:ser>
        <c:ser>
          <c:idx val="1"/>
          <c:order val="1"/>
          <c:spPr>
            <a:ln>
              <a:solidFill>
                <a:srgbClr val="000000"/>
              </a:solidFill>
              <a:prstDash val="solid"/>
            </a:ln>
          </c:spPr>
          <c:marker>
            <c:symbol val="none"/>
            <c:size val="5"/>
          </c:marker>
          <c:xVal>
            <c:numRef>
              <c:f>練習問題2!$J$7:$J$56</c:f>
            </c:numRef>
          </c:xVal>
          <c:yVal>
            <c:numRef>
              <c:f>練習問題2!$K$7:$K$56</c:f>
            </c:numRef>
          </c:yVal>
          <c:smooth val="0"/>
        </c:ser>
        <c:axId val="3"/>
        <c:axId val="4"/>
      </c:scatterChart>
      <c:valAx>
        <c:axId val="3"/>
        <c:scaling>
          <c:orientation val="minMax"/>
        </c:scaling>
        <c:delete val="0"/>
        <c:axPos val="b"/>
        <c:numFmt sourceLinked="1" formatCode="General"/>
        <c:majorTickMark val="out"/>
        <c:minorTickMark val="none"/>
        <c:spPr/>
        <c:crossAx val="4"/>
        <c:crosses val="min"/>
      </c:valAx>
      <c:valAx>
        <c:axId val="4"/>
        <c:scaling>
          <c:orientation val="minMax"/>
        </c:scaling>
        <c:delete val="0"/>
        <c:axPos val="l"/>
        <c:numFmt sourceLinked="1" formatCode="General"/>
        <c:majorTickMark val="out"/>
        <c:minorTickMark val="none"/>
        <c:spPr/>
        <c:crossAx val="3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</c:chart>
  <c:spPr>
    <a:extLst>
      <a:ext uri="http://www.gnumeric.org/ext/spreadsheetml">
        <gnmx:gostyle pattern="solid" auto-pattern="1"/>
      </a:ext>
    </a:extLst>
  </c:spPr>
</c:chartSpace>
</file>

<file path=xl/drawings/_rels/drawing1.xml.rels><?xml version="1.0" encoding="UTF-8"?>
<Relationships xmlns="http://schemas.openxmlformats.org/package/2006/relationships">
  <Relationship Id="rId1" Type="http://schemas.openxmlformats.org/officeDocument/2006/relationships/chart" Target="../charts/chart1.xml"/>
</Relationships>

</file>

<file path=xl/drawings/_rels/drawing2.xml.rels><?xml version="1.0" encoding="UTF-8"?>
<Relationships xmlns="http://schemas.openxmlformats.org/package/2006/relationships">
  <Relationship Id="rId1" Type="http://schemas.openxmlformats.org/officeDocument/2006/relationships/chart" Target="../charts/chart2.xml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22</xdr:col>
      <xdr:colOff>486957</xdr:colOff>
      <xdr:row>6</xdr:row>
      <xdr:rowOff>95250</xdr:rowOff>
    </xdr:from>
    <xdr:ext cx="4057650" cy="3400425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11</xdr:col>
      <xdr:colOff>641898</xdr:colOff>
      <xdr:row>9</xdr:row>
      <xdr:rowOff>28575</xdr:rowOff>
    </xdr:from>
    <xdr:ext cx="3352800" cy="3048000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</xdr:wsDr>
</file>

<file path=xl/worksheets/_rels/sheet1.xml.rels><?xml version="1.0" encoding="UTF-8"?>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_rels/sheet2.xml.rels><?xml version="1.0" encoding="UTF-8"?>
<Relationships xmlns="http://schemas.openxmlformats.org/package/2006/relationships">
  <Relationship Id="rId1" Type="http://schemas.openxmlformats.org/officeDocument/2006/relationships/drawing" Target="../drawings/drawing2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C1:AD56"/>
  <sheetViews>
    <sheetView workbookViewId="0">
      <selection activeCell="A1" sqref="A1"/>
    </sheetView>
  </sheetViews>
  <sheetFormatPr defaultRowHeight="12.75"/>
  <cols>
    <col min="1" max="1" style="0" width="9.142307692307693"/>
    <col min="2" max="2" style="0" width="9.142307692307693"/>
    <col min="3" max="7" style="0" width="14.42770432692308" customWidth="1"/>
    <col min="8" max="9" style="0" width="12.42782451923077" customWidth="1"/>
    <col min="10" max="11" style="0" width="9.142307692307693"/>
    <col min="12" max="16" style="0" width="9.99939903846154" customWidth="1"/>
    <col min="17" max="17" style="0" width="9.142307692307693"/>
    <col min="18" max="19" style="0" width="9.99939903846154" customWidth="1"/>
    <col min="20" max="20" style="0" width="9.142307692307693"/>
    <col min="21" max="21" style="0" width="17.713221153846156" bestFit="1" customWidth="1"/>
    <col min="22" max="512" style="0" width="9.142307692307693"/>
  </cols>
  <sheetData>
    <row r="1" spans="3:30" customHeight="1" ht="27">
      <c r="K1" s="1" t="inlineStr">
        <is>
          <t>一般的な三次方程式の求根の試み</t>
        </is>
      </c>
      <c r="L1" s="1"/>
      <c r="M1" s="1"/>
      <c r="N1" s="1"/>
      <c r="O1" s="1"/>
      <c r="P1" s="1"/>
    </row>
    <row r="2" spans="3:30" ht="14.25">
      <c r="C2" t="s">
        <v>0</v>
      </c>
      <c r="D2" s="2">
        <v>10</v>
      </c>
      <c r="E2" s="3" t="inlineStr">
        <is>
          <t>-&gt;</t>
        </is>
      </c>
      <c r="F2" s="4">
        <f>INDEX(C6:C12,MATCH(1,G6:G12),1)</f>
        <v>1.4142135968022693</v>
      </c>
      <c r="L2" t="s">
        <v>1</v>
      </c>
      <c r="N2" t="s">
        <v>2</v>
      </c>
      <c r="P2" t="s">
        <v>3</v>
      </c>
      <c r="R2" t="inlineStr">
        <is>
          <t>d</t>
        </is>
      </c>
    </row>
    <row r="3" spans="3:30" ht="14.25">
      <c r="L3" s="2">
        <v>1</v>
      </c>
      <c r="M3" t="inlineStr">
        <is>
          <t>x**3 +</t>
        </is>
      </c>
      <c r="N3" s="2">
        <v>1</v>
      </c>
      <c r="O3" t="inlineStr">
        <is>
          <t>x**2+</t>
        </is>
      </c>
      <c r="P3" s="2">
        <v>0</v>
      </c>
      <c r="Q3" t="inlineStr">
        <is>
          <t> x +</t>
        </is>
      </c>
      <c r="R3" s="2">
        <v>-2</v>
      </c>
      <c r="S3" t="inlineStr">
        <is>
          <t> = 0</t>
        </is>
      </c>
      <c r="T3" t="inlineStr">
        <is>
          <t> -&gt;  x =</t>
        </is>
      </c>
      <c r="U3" s="4">
        <f>INDEX(L7:L27,MATCH(1,P7:P27))</f>
        <v>1.0000000000080722</v>
      </c>
    </row>
    <row r="4" spans="3:30" ht="14.25">
      <c r="C4" t="s">
        <v>4</v>
      </c>
      <c r="D4" t="s">
        <v>5</v>
      </c>
      <c r="E4" t="s">
        <v>6</v>
      </c>
      <c r="F4" t="s">
        <v>7</v>
      </c>
      <c r="G4" t="s">
        <v>8</v>
      </c>
    </row>
    <row r="5" spans="3:30" ht="14.25">
      <c r="C5" t="s">
        <v>9</v>
      </c>
      <c r="D5" t="inlineStr">
        <is>
          <t>x0**2 - 2</t>
        </is>
      </c>
      <c r="E5" t="inlineStr">
        <is>
          <t> 2 * x0</t>
        </is>
      </c>
      <c r="F5" t="inlineStr">
        <is>
          <t>x0-f(x0)/f'(x0)</t>
        </is>
      </c>
      <c r="G5">
        <v>9.9999999999999995e-07</v>
      </c>
      <c r="L5" t="s">
        <v>4</v>
      </c>
      <c r="M5" t="s">
        <v>5</v>
      </c>
      <c r="N5" t="s">
        <v>6</v>
      </c>
      <c r="O5" t="s">
        <v>7</v>
      </c>
      <c r="P5" t="s">
        <v>8</v>
      </c>
      <c r="T5" t="s">
        <v>10</v>
      </c>
      <c r="V5">
        <v>1</v>
      </c>
      <c r="W5" t="s">
        <v>11</v>
      </c>
    </row>
    <row r="6" spans="3:30" ht="13.5">
      <c r="C6">
        <f>D2</f>
        <v>10</v>
      </c>
      <c r="D6">
        <f>C6*C6-2</f>
        <v>98</v>
      </c>
      <c r="E6">
        <f>C6*2</f>
        <v>20</v>
      </c>
      <c r="F6">
        <f>C6-D6/E6</f>
        <v>5.0999999999999996</v>
      </c>
      <c r="P6">
        <v>9.9999999999999995e-07</v>
      </c>
      <c r="T6" t="s">
        <v>12</v>
      </c>
      <c r="U6" t="s">
        <v>13</v>
      </c>
    </row>
    <row r="7" spans="3:30" ht="14.25">
      <c r="C7" s="5">
        <f>F6</f>
        <v>5.0999999999999996</v>
      </c>
      <c r="D7" s="6">
        <f>C7*C7-2</f>
        <v>24.009999999999998</v>
      </c>
      <c r="E7" s="6">
        <f>C7*2</f>
        <v>10.199999999999999</v>
      </c>
      <c r="F7" s="6">
        <f>C7-D7/E7</f>
        <v>2.7460784313725486</v>
      </c>
      <c r="G7" s="7" t="s">
        <f>IF(AND(ABS(D7)&lt;$G$5,ABS(D6)&gt;$G$5),1,"")</f>
        <v>14</v>
      </c>
      <c r="H7" t="inlineStr">
        <is>
          <t> 以下はこの行のコピー＆ペースト</t>
        </is>
      </c>
      <c r="L7">
        <v>10</v>
      </c>
      <c r="M7">
        <f>$L$3*L7^3+$N$3*L7^2+$P$3*L7+$R$3</f>
        <v>1098</v>
      </c>
      <c r="N7">
        <f>3*$L$3*L7^2+2*$N$3*L7+$P$3</f>
        <v>320</v>
      </c>
      <c r="O7">
        <f>L7-M7/N7</f>
        <v>6.5687499999999996</v>
      </c>
      <c r="T7">
        <v>-20</v>
      </c>
      <c r="U7">
        <f>$L$3*T7^3+$N$3*T7^2+$P$3*T7+$R$3</f>
        <v>-7602</v>
      </c>
    </row>
    <row r="8" spans="3:30" ht="14.25">
      <c r="C8">
        <f>F7</f>
        <v>2.7460784313725486</v>
      </c>
      <c r="D8">
        <f>C8*C8-2</f>
        <v>5.5409467512495167</v>
      </c>
      <c r="E8">
        <f>C8*2</f>
        <v>5.4921568627450972</v>
      </c>
      <c r="F8">
        <f>C8-D8/E8</f>
        <v>1.7371948743795982</v>
      </c>
      <c r="G8" t="s">
        <f>IF(AND(ABS(D8)&lt;$G$5,ABS(D7)&gt;$G$5),1,"")</f>
        <v>14</v>
      </c>
      <c r="L8">
        <f>O7</f>
        <v>6.5687499999999996</v>
      </c>
      <c r="M8">
        <f>$L$3*L8^3+$N$3*L8^2+$P$3*L8+$R$3</f>
        <v>324.58003198242181</v>
      </c>
      <c r="N8">
        <f>3*$L$3*L8^2+2*$N$3*L8+$P$3</f>
        <v>142.58292968749998</v>
      </c>
      <c r="O8">
        <f>L8-M8/N8</f>
        <v>4.2923201868813727</v>
      </c>
      <c r="P8" t="s">
        <f>IF(AND(ABS(M8)&lt;$P$6,ABS(M7)&gt;$P$6),1,"")</f>
        <v>14</v>
      </c>
      <c r="T8">
        <f>T7+$V$5</f>
        <v>-19</v>
      </c>
      <c r="U8">
        <f>$L$3*T8^3+$N$3*T8^2+$P$3*T8+$R$3</f>
        <v>-6500</v>
      </c>
    </row>
    <row r="9" spans="3:30" ht="14.25">
      <c r="C9">
        <f>F8</f>
        <v>1.7371948743795982</v>
      </c>
      <c r="D9">
        <f>C9*C9-2</f>
        <v>1.0178460315707478</v>
      </c>
      <c r="E9">
        <f>C9*2</f>
        <v>3.4743897487591964</v>
      </c>
      <c r="F9">
        <f>C9-D9/E9</f>
        <v>1.4442380948662319</v>
      </c>
      <c r="G9" t="s">
        <f>IF(AND(ABS(D9)&lt;$G$5,ABS(D8)&gt;$G$5),1,"")</f>
        <v>14</v>
      </c>
      <c r="L9">
        <f>O8</f>
        <v>4.2923201868813727</v>
      </c>
      <c r="M9">
        <f>$L$3*L9^3+$N$3*L9^2+$P$3*L9+$R$3</f>
        <v>95.505773735998346</v>
      </c>
      <c r="N9">
        <f>3*$L$3*L9^2+2*$N$3*L9+$P$3</f>
        <v>63.856678133890775</v>
      </c>
      <c r="O9">
        <f>L9-M9/N9</f>
        <v>2.7966931588711201</v>
      </c>
      <c r="P9" t="s">
        <f>IF(AND(ABS(M9)&lt;$P$6,ABS(M8)&gt;$P$6),1,"")</f>
        <v>14</v>
      </c>
      <c r="T9">
        <f>T8+$V$5</f>
        <v>-18</v>
      </c>
      <c r="U9">
        <f>$L$3*T9^3+$N$3*T9^2+$P$3*T9+$R$3</f>
        <v>-5510</v>
      </c>
    </row>
    <row r="10" spans="3:30" ht="14.25">
      <c r="C10">
        <f>F9</f>
        <v>1.4442380948662319</v>
      </c>
      <c r="D10">
        <f>C10*C10-2</f>
        <v>0.085823674662842908</v>
      </c>
      <c r="E10">
        <f>C10*2</f>
        <v>2.8884761897324638</v>
      </c>
      <c r="F10">
        <f>C10-D10/E10</f>
        <v>1.4145256551487377</v>
      </c>
      <c r="G10" t="s">
        <f>IF(AND(ABS(D10)&lt;$G$5,ABS(D9)&gt;$G$5),1,"")</f>
        <v>14</v>
      </c>
      <c r="L10">
        <f>O9</f>
        <v>2.7966931588711201</v>
      </c>
      <c r="M10">
        <f>$L$3*L10^3+$N$3*L10^2+$P$3*L10+$R$3</f>
        <v>27.69580754102962</v>
      </c>
      <c r="N10">
        <f>3*$L$3*L10^2+2*$N$3*L10+$P$3</f>
        <v>29.057864192371813</v>
      </c>
      <c r="O10">
        <f>L10-M10/N10</f>
        <v>1.8435671012340196</v>
      </c>
      <c r="P10" t="s">
        <f>IF(AND(ABS(M10)&lt;$P$6,ABS(M9)&gt;$P$6),1,"")</f>
        <v>14</v>
      </c>
      <c r="T10">
        <f>T9+$V$5</f>
        <v>-17</v>
      </c>
      <c r="U10">
        <f>$L$3*T10^3+$N$3*T10^2+$P$3*T10+$R$3</f>
        <v>-4626</v>
      </c>
    </row>
    <row r="11" spans="3:30" ht="14.25">
      <c r="C11">
        <f>F10</f>
        <v>1.4145256551487377</v>
      </c>
      <c r="D11">
        <f>C11*C11-2</f>
        <v>0.00088282907396575183</v>
      </c>
      <c r="E11">
        <f>C11*2</f>
        <v>2.8290513102974755</v>
      </c>
      <c r="F11">
        <f>C11-D11/E11</f>
        <v>1.4142135968022693</v>
      </c>
      <c r="G11" t="s">
        <f>IF(AND(ABS(D11)&lt;$G$5,ABS(D10)&gt;$G$5),1,"")</f>
        <v>14</v>
      </c>
      <c r="L11">
        <f>O10</f>
        <v>1.8435671012340196</v>
      </c>
      <c r="M11">
        <f>$L$3*L11^3+$N$3*L11^2+$P$3*L11+$R$3</f>
        <v>7.6645442736005442</v>
      </c>
      <c r="N11">
        <f>3*$L$3*L11^2+2*$N$3*L11+$P$3</f>
        <v>13.883353172725256</v>
      </c>
      <c r="O11">
        <f>L11-M11/N11</f>
        <v>1.2914998752372022</v>
      </c>
      <c r="P11" t="s">
        <f>IF(AND(ABS(M11)&lt;$P$6,ABS(M10)&gt;$P$6),1,"")</f>
        <v>14</v>
      </c>
      <c r="T11">
        <f>T10+$V$5</f>
        <v>-16</v>
      </c>
      <c r="U11">
        <f>$L$3*T11^3+$N$3*T11^2+$P$3*T11+$R$3</f>
        <v>-3842</v>
      </c>
    </row>
    <row r="12" spans="3:30" ht="14.25">
      <c r="C12">
        <f>F11</f>
        <v>1.4142135968022693</v>
      </c>
      <c r="D12">
        <f>C12*C12-2</f>
        <v>9.7380411734349082e-08</v>
      </c>
      <c r="E12">
        <f>C12*2</f>
        <v>2.8284271936045386</v>
      </c>
      <c r="F12">
        <f>C12-D12/E12</f>
        <v>1.4142135623730954</v>
      </c>
      <c r="G12">
        <f>IF(AND(ABS(D12)&lt;$G$5,ABS(D11)&gt;$G$5),1,"")</f>
        <v>1</v>
      </c>
      <c r="L12">
        <f>O11</f>
        <v>1.2914998752372022</v>
      </c>
      <c r="M12">
        <f>$L$3*L12^3+$N$3*L12^2+$P$3*L12+$R$3</f>
        <v>1.8221574643101155</v>
      </c>
      <c r="N12">
        <f>3*$L$3*L12^2+2*$N$3*L12+$P$3</f>
        <v>7.5869155336875318</v>
      </c>
      <c r="O12">
        <f>L12-M12/N12</f>
        <v>1.0513288259854547</v>
      </c>
      <c r="P12" t="s">
        <f>IF(AND(ABS(M12)&lt;$P$6,ABS(M11)&gt;$P$6),1,"")</f>
        <v>14</v>
      </c>
      <c r="T12">
        <f>T11+$V$5</f>
        <v>-15</v>
      </c>
      <c r="U12">
        <f>$L$3*T12^3+$N$3*T12^2+$P$3*T12+$R$3</f>
        <v>-3152</v>
      </c>
    </row>
    <row r="13" spans="3:30" ht="14.25">
      <c r="C13">
        <f>F12</f>
        <v>1.4142135623730954</v>
      </c>
      <c r="D13">
        <f>C13*C13-2</f>
        <v>8.8817841970012523e-16</v>
      </c>
      <c r="E13">
        <f>C13*2</f>
        <v>2.8284271247461907</v>
      </c>
      <c r="F13">
        <f>C13-D13/E13</f>
        <v>1.4142135623730951</v>
      </c>
      <c r="G13" t="s">
        <f>IF(AND(ABS(D13)&lt;$G$5,ABS(D12)&gt;$G$5),1,"")</f>
        <v>14</v>
      </c>
      <c r="L13">
        <f>O12</f>
        <v>1.0513288259854547</v>
      </c>
      <c r="M13">
        <f>$L$3*L13^3+$N$3*L13^2+$P$3*L13+$R$3</f>
        <v>0.26731795684353266</v>
      </c>
      <c r="N13">
        <f>3*$L$3*L13^2+2*$N$3*L13+$P$3</f>
        <v>5.4185345530147728</v>
      </c>
      <c r="O13">
        <f>L13-M13/N13</f>
        <v>1.0019948309305</v>
      </c>
      <c r="P13" t="s">
        <f>IF(AND(ABS(M13)&lt;$P$6,ABS(M12)&gt;$P$6),1,"")</f>
        <v>14</v>
      </c>
      <c r="T13">
        <f>T12+$V$5</f>
        <v>-14</v>
      </c>
      <c r="U13">
        <f>$L$3*T13^3+$N$3*T13^2+$P$3*T13+$R$3</f>
        <v>-2550</v>
      </c>
    </row>
    <row r="14" spans="3:30" ht="14.25">
      <c r="C14">
        <f>F13</f>
        <v>1.4142135623730951</v>
      </c>
      <c r="D14">
        <f>C14*C14-2</f>
        <v>4.4408920985006262e-16</v>
      </c>
      <c r="E14">
        <f>C14*2</f>
        <v>2.8284271247461903</v>
      </c>
      <c r="F14">
        <f>C14-D14/E14</f>
        <v>1.4142135623730949</v>
      </c>
      <c r="G14" t="s">
        <f>IF(AND(ABS(D14)&lt;$G$5,ABS(D13)&gt;$G$5),1,"")</f>
        <v>14</v>
      </c>
      <c r="L14">
        <f>O13</f>
        <v>1.0019948309305</v>
      </c>
      <c r="M14">
        <f>$L$3*L14^3+$N$3*L14^2+$P$3*L14+$R$3</f>
        <v>0.0099900799923968719</v>
      </c>
      <c r="N14">
        <f>3*$L$3*L14^2+2*$N$3*L14+$P$3</f>
        <v>5.0159705854953245</v>
      </c>
      <c r="O14">
        <f>L14-M14/N14</f>
        <v>1.0000031765094624</v>
      </c>
      <c r="P14" t="s">
        <f>IF(AND(ABS(M14)&lt;$P$6,ABS(M13)&gt;$P$6),1,"")</f>
        <v>14</v>
      </c>
      <c r="T14">
        <f>T13+$V$5</f>
        <v>-13</v>
      </c>
      <c r="U14">
        <f>$L$3*T14^3+$N$3*T14^2+$P$3*T14+$R$3</f>
        <v>-2030</v>
      </c>
    </row>
    <row r="15" spans="3:30" ht="14.25">
      <c r="C15">
        <f>F14</f>
        <v>1.4142135623730949</v>
      </c>
      <c r="D15">
        <f>C15*C15-2</f>
        <v>-4.4408920985006262e-16</v>
      </c>
      <c r="E15">
        <f>C15*2</f>
        <v>2.8284271247461898</v>
      </c>
      <c r="F15">
        <f>C15-D15/E15</f>
        <v>1.4142135623730951</v>
      </c>
      <c r="G15" t="s">
        <f>IF(AND(ABS(D15)&lt;$G$5,ABS(D14)&gt;$G$5),1,"")</f>
        <v>14</v>
      </c>
      <c r="L15">
        <f>O14</f>
        <v>1.0000031765094624</v>
      </c>
      <c r="M15">
        <f>$L$3*L15^3+$N$3*L15^2+$P$3*L15+$R$3</f>
        <v>1.5882587672599868e-05</v>
      </c>
      <c r="N15">
        <f>3*$L$3*L15^2+2*$N$3*L15+$P$3</f>
        <v>5.0000254121059697</v>
      </c>
      <c r="O15">
        <f>L15-M15/N15</f>
        <v>1.0000000000080722</v>
      </c>
      <c r="P15" t="s">
        <f>IF(AND(ABS(M15)&lt;$P$6,ABS(M14)&gt;$P$6),1,"")</f>
        <v>14</v>
      </c>
      <c r="T15">
        <f>T14+$V$5</f>
        <v>-12</v>
      </c>
      <c r="U15">
        <f>$L$3*T15^3+$N$3*T15^2+$P$3*T15+$R$3</f>
        <v>-1586</v>
      </c>
    </row>
    <row r="16" spans="3:30" ht="14.25">
      <c r="C16">
        <f>F15</f>
        <v>1.4142135623730951</v>
      </c>
      <c r="D16">
        <f>C16*C16-2</f>
        <v>4.4408920985006262e-16</v>
      </c>
      <c r="E16">
        <f>C16*2</f>
        <v>2.8284271247461903</v>
      </c>
      <c r="F16">
        <f>C16-D16/E16</f>
        <v>1.4142135623730949</v>
      </c>
      <c r="G16" t="s">
        <f>IF(AND(ABS(D16)&lt;$G$5,ABS(D15)&gt;$G$5),1,"")</f>
        <v>14</v>
      </c>
      <c r="L16">
        <f>O15</f>
        <v>1.0000000000080722</v>
      </c>
      <c r="M16">
        <f>$L$3*L16^3+$N$3*L16^2+$P$3*L16+$R$3</f>
        <v>4.0361047837222941e-11</v>
      </c>
      <c r="N16">
        <f>3*$L$3*L16^2+2*$N$3*L16+$P$3</f>
        <v>5.0000000000645777</v>
      </c>
      <c r="O16">
        <f>L16-M16/N16</f>
        <v>1</v>
      </c>
      <c r="P16">
        <f>IF(AND(ABS(M16)&lt;$P$6,ABS(M15)&gt;$P$6),1,"")</f>
        <v>1</v>
      </c>
      <c r="T16">
        <f>T15+$V$5</f>
        <v>-11</v>
      </c>
      <c r="U16">
        <f>$L$3*T16^3+$N$3*T16^2+$P$3*T16+$R$3</f>
        <v>-1212</v>
      </c>
    </row>
    <row r="17" spans="3:30" ht="14.25">
      <c r="C17">
        <f>F16</f>
        <v>1.4142135623730949</v>
      </c>
      <c r="D17">
        <f>C17*C17-2</f>
        <v>-4.4408920985006262e-16</v>
      </c>
      <c r="E17">
        <f>C17*2</f>
        <v>2.8284271247461898</v>
      </c>
      <c r="F17">
        <f>C17-D17/E17</f>
        <v>1.4142135623730951</v>
      </c>
      <c r="G17" t="s">
        <f>IF(AND(ABS(D17)&lt;$G$5,ABS(D16)&gt;$G$5),1,"")</f>
        <v>14</v>
      </c>
      <c r="L17">
        <f>O16</f>
        <v>1</v>
      </c>
      <c r="M17">
        <f>$L$3*L17^3+$N$3*L17^2+$P$3*L17+$R$3</f>
        <v>0</v>
      </c>
      <c r="N17">
        <f>3*$L$3*L17^2+2*$N$3*L17+$P$3</f>
        <v>5</v>
      </c>
      <c r="O17">
        <f>L17-M17/N17</f>
        <v>1</v>
      </c>
      <c r="P17" t="s">
        <f>IF(AND(ABS(M17)&lt;$P$6,ABS(M16)&gt;$P$6),1,"")</f>
        <v>14</v>
      </c>
      <c r="T17">
        <f>T16+$V$5</f>
        <v>-10</v>
      </c>
      <c r="U17">
        <f>$L$3*T17^3+$N$3*T17^2+$P$3*T17+$R$3</f>
        <v>-902</v>
      </c>
    </row>
    <row r="18" spans="3:30" ht="14.25">
      <c r="L18">
        <f>O17</f>
        <v>1</v>
      </c>
      <c r="M18">
        <f>$L$3*L18^3+$N$3*L18^2+$P$3*L18+$R$3</f>
        <v>0</v>
      </c>
      <c r="N18">
        <f>3*$L$3*L18^2+2*$N$3*L18+$P$3</f>
        <v>5</v>
      </c>
      <c r="O18">
        <f>L18-M18/N18</f>
        <v>1</v>
      </c>
      <c r="P18" t="s">
        <f>IF(AND(ABS(M18)&lt;$P$6,ABS(M17)&gt;$P$6),1,"")</f>
        <v>14</v>
      </c>
      <c r="T18">
        <f>T17+$V$5</f>
        <v>-9</v>
      </c>
      <c r="U18">
        <f>$L$3*T18^3+$N$3*T18^2+$P$3*T18+$R$3</f>
        <v>-650</v>
      </c>
    </row>
    <row r="19" spans="3:30" ht="14.25">
      <c r="L19">
        <f>O18</f>
        <v>1</v>
      </c>
      <c r="M19">
        <f>$L$3*L19^3+$N$3*L19^2+$P$3*L19+$R$3</f>
        <v>0</v>
      </c>
      <c r="N19">
        <f>3*$L$3*L19^2+2*$N$3*L19+$P$3</f>
        <v>5</v>
      </c>
      <c r="O19">
        <f>L19-M19/N19</f>
        <v>1</v>
      </c>
      <c r="P19" t="s">
        <f>IF(AND(ABS(M19)&lt;$P$6,ABS(M18)&gt;$P$6),1,"")</f>
        <v>14</v>
      </c>
      <c r="T19">
        <f>T18+$V$5</f>
        <v>-8</v>
      </c>
      <c r="U19">
        <f>$L$3*T19^3+$N$3*T19^2+$P$3*T19+$R$3</f>
        <v>-450</v>
      </c>
    </row>
    <row r="20" spans="3:30" ht="14.25">
      <c r="L20">
        <f>O19</f>
        <v>1</v>
      </c>
      <c r="M20">
        <f>$L$3*L20^3+$N$3*L20^2+$P$3*L20+$R$3</f>
        <v>0</v>
      </c>
      <c r="N20">
        <f>3*$L$3*L20^2+2*$N$3*L20+$P$3</f>
        <v>5</v>
      </c>
      <c r="O20">
        <f>L20-M20/N20</f>
        <v>1</v>
      </c>
      <c r="P20" t="s">
        <f>IF(AND(ABS(M20)&lt;$P$6,ABS(M19)&gt;$P$6),1,"")</f>
        <v>14</v>
      </c>
      <c r="T20">
        <f>T19+$V$5</f>
        <v>-7</v>
      </c>
      <c r="U20">
        <f>$L$3*T20^3+$N$3*T20^2+$P$3*T20+$R$3</f>
        <v>-296</v>
      </c>
    </row>
    <row r="21" spans="3:30" ht="14.25">
      <c r="L21">
        <f>O20</f>
        <v>1</v>
      </c>
      <c r="M21">
        <f>$L$3*L21^3+$N$3*L21^2+$P$3*L21+$R$3</f>
        <v>0</v>
      </c>
      <c r="N21">
        <f>3*$L$3*L21^2+2*$N$3*L21+$P$3</f>
        <v>5</v>
      </c>
      <c r="O21">
        <f>L21-M21/N21</f>
        <v>1</v>
      </c>
      <c r="P21" t="s">
        <f>IF(AND(ABS(M21)&lt;$P$6,ABS(M20)&gt;$P$6),1,"")</f>
        <v>14</v>
      </c>
      <c r="T21">
        <f>T20+$V$5</f>
        <v>-6</v>
      </c>
      <c r="U21">
        <f>$L$3*T21^3+$N$3*T21^2+$P$3*T21+$R$3</f>
        <v>-182</v>
      </c>
    </row>
    <row r="22" spans="3:30" ht="14.25">
      <c r="L22">
        <f>O21</f>
        <v>1</v>
      </c>
      <c r="M22">
        <f>$L$3*L22^3+$N$3*L22^2+$P$3*L22+$R$3</f>
        <v>0</v>
      </c>
      <c r="N22">
        <f>3*$L$3*L22^2+2*$N$3*L22+$P$3</f>
        <v>5</v>
      </c>
      <c r="O22">
        <f>L22-M22/N22</f>
        <v>1</v>
      </c>
      <c r="P22" t="s">
        <f>IF(AND(ABS(M22)&lt;$P$6,ABS(M21)&gt;$P$6),1,"")</f>
        <v>14</v>
      </c>
      <c r="T22">
        <f>T21+$V$5</f>
        <v>-5</v>
      </c>
      <c r="U22">
        <f>$L$3*T22^3+$N$3*T22^2+$P$3*T22+$R$3</f>
        <v>-102</v>
      </c>
    </row>
    <row r="23" spans="3:30" ht="14.25">
      <c r="L23">
        <f>O22</f>
        <v>1</v>
      </c>
      <c r="M23">
        <f>$L$3*L23^3+$N$3*L23^2+$P$3*L23+$R$3</f>
        <v>0</v>
      </c>
      <c r="N23">
        <f>3*$L$3*L23^2+2*$N$3*L23+$P$3</f>
        <v>5</v>
      </c>
      <c r="O23">
        <f>L23-M23/N23</f>
        <v>1</v>
      </c>
      <c r="P23" t="s">
        <f>IF(AND(ABS(M23)&lt;$P$6,ABS(M22)&gt;$P$6),1,"")</f>
        <v>14</v>
      </c>
      <c r="T23">
        <f>T22+$V$5</f>
        <v>-4</v>
      </c>
      <c r="U23">
        <f>$L$3*T23^3+$N$3*T23^2+$P$3*T23+$R$3</f>
        <v>-50</v>
      </c>
    </row>
    <row r="24" spans="3:30" ht="14.25">
      <c r="L24">
        <f>O23</f>
        <v>1</v>
      </c>
      <c r="M24">
        <f>$L$3*L24^3+$N$3*L24^2+$P$3*L24+$R$3</f>
        <v>0</v>
      </c>
      <c r="N24">
        <f>3*$L$3*L24^2+2*$N$3*L24+$P$3</f>
        <v>5</v>
      </c>
      <c r="O24">
        <f>L24-M24/N24</f>
        <v>1</v>
      </c>
      <c r="P24" t="s">
        <f>IF(AND(ABS(M24)&lt;$P$6,ABS(M23)&gt;$P$6),1,"")</f>
        <v>14</v>
      </c>
      <c r="T24">
        <f>T23+$V$5</f>
        <v>-3</v>
      </c>
      <c r="U24">
        <f>$L$3*T24^3+$N$3*T24^2+$P$3*T24+$R$3</f>
        <v>-20</v>
      </c>
    </row>
    <row r="25" spans="3:30" ht="14.25">
      <c r="L25">
        <f>O24</f>
        <v>1</v>
      </c>
      <c r="M25">
        <f>$L$3*L25^3+$N$3*L25^2+$P$3*L25+$R$3</f>
        <v>0</v>
      </c>
      <c r="N25">
        <f>3*$L$3*L25^2+2*$N$3*L25+$P$3</f>
        <v>5</v>
      </c>
      <c r="O25">
        <f>L25-M25/N25</f>
        <v>1</v>
      </c>
      <c r="P25" t="s">
        <f>IF(AND(ABS(M25)&lt;$P$6,ABS(M24)&gt;$P$6),1,"")</f>
        <v>14</v>
      </c>
      <c r="T25">
        <f>T24+$V$5</f>
        <v>-2</v>
      </c>
      <c r="U25">
        <f>$L$3*T25^3+$N$3*T25^2+$P$3*T25+$R$3</f>
        <v>-6</v>
      </c>
    </row>
    <row r="26" spans="3:30" ht="14.25">
      <c r="L26">
        <f>O25</f>
        <v>1</v>
      </c>
      <c r="M26">
        <f>$L$3*L26^3+$N$3*L26^2+$P$3*L26+$R$3</f>
        <v>0</v>
      </c>
      <c r="N26">
        <f>3*$L$3*L26^2+2*$N$3*L26+$P$3</f>
        <v>5</v>
      </c>
      <c r="O26">
        <f>L26-M26/N26</f>
        <v>1</v>
      </c>
      <c r="P26" t="s">
        <f>IF(AND(ABS(M26)&lt;$P$6,ABS(M25)&gt;$P$6),1,"")</f>
        <v>14</v>
      </c>
      <c r="T26">
        <f>T25+$V$5</f>
        <v>-1</v>
      </c>
      <c r="U26">
        <f>$L$3*T26^3+$N$3*T26^2+$P$3*T26+$R$3</f>
        <v>-2</v>
      </c>
    </row>
    <row r="27" spans="3:30" ht="14.25">
      <c r="L27">
        <f>O26</f>
        <v>1</v>
      </c>
      <c r="M27">
        <f>$L$3*L27^3+$N$3*L27^2+$P$3*L27+$R$3</f>
        <v>0</v>
      </c>
      <c r="N27">
        <f>3*$L$3*L27^2+2*$N$3*L27+$P$3</f>
        <v>5</v>
      </c>
      <c r="O27">
        <f>L27-M27/N27</f>
        <v>1</v>
      </c>
      <c r="P27" t="s">
        <f>IF(AND(ABS(M27)&lt;$P$6,ABS(M26)&gt;$P$6),1,"")</f>
        <v>14</v>
      </c>
      <c r="T27">
        <f>T26+$V$5</f>
        <v>0</v>
      </c>
      <c r="U27">
        <f>$L$3*T27^3+$N$3*T27^2+$P$3*T27+$R$3</f>
        <v>-2</v>
      </c>
    </row>
    <row r="28" spans="3:30" ht="13.5">
      <c r="T28">
        <f>T27+$V$5</f>
        <v>1</v>
      </c>
      <c r="U28">
        <f>$L$3*T28^3+$N$3*T28^2+$P$3*T28+$R$3</f>
        <v>0</v>
      </c>
    </row>
    <row r="29" spans="3:30" ht="13.5">
      <c r="T29">
        <f>T28+$V$5</f>
        <v>2</v>
      </c>
      <c r="U29">
        <f>$L$3*T29^3+$N$3*T29^2+$P$3*T29+$R$3</f>
        <v>10</v>
      </c>
    </row>
    <row r="30" spans="3:30" ht="13.5">
      <c r="T30">
        <f>T29+$V$5</f>
        <v>3</v>
      </c>
      <c r="U30">
        <f>$L$3*T30^3+$N$3*T30^2+$P$3*T30+$R$3</f>
        <v>34</v>
      </c>
    </row>
    <row r="31" spans="3:30" ht="13.5">
      <c r="T31">
        <f>T30+$V$5</f>
        <v>4</v>
      </c>
      <c r="U31">
        <f>$L$3*T31^3+$N$3*T31^2+$P$3*T31+$R$3</f>
        <v>78</v>
      </c>
    </row>
    <row r="32" spans="3:30" ht="13.5">
      <c r="T32">
        <f>T31+$V$5</f>
        <v>5</v>
      </c>
      <c r="U32">
        <f>$L$3*T32^3+$N$3*T32^2+$P$3*T32+$R$3</f>
        <v>148</v>
      </c>
    </row>
    <row r="33" spans="3:30" ht="13.5">
      <c r="T33">
        <f>T32+$V$5</f>
        <v>6</v>
      </c>
      <c r="U33">
        <f>$L$3*T33^3+$N$3*T33^2+$P$3*T33+$R$3</f>
        <v>250</v>
      </c>
    </row>
    <row r="34" spans="3:30" ht="13.5">
      <c r="T34">
        <f>T33+$V$5</f>
        <v>7</v>
      </c>
      <c r="U34">
        <f>$L$3*T34^3+$N$3*T34^2+$P$3*T34+$R$3</f>
        <v>390</v>
      </c>
    </row>
    <row r="35" spans="3:30" ht="13.5">
      <c r="T35">
        <f>T34+$V$5</f>
        <v>8</v>
      </c>
      <c r="U35">
        <f>$L$3*T35^3+$N$3*T35^2+$P$3*T35+$R$3</f>
        <v>574</v>
      </c>
    </row>
    <row r="36" spans="3:30" ht="13.5">
      <c r="T36">
        <f>T35+$V$5</f>
        <v>9</v>
      </c>
      <c r="U36">
        <f>$L$3*T36^3+$N$3*T36^2+$P$3*T36+$R$3</f>
        <v>808</v>
      </c>
    </row>
    <row r="37" spans="3:30" ht="13.5">
      <c r="T37">
        <f>T36+$V$5</f>
        <v>10</v>
      </c>
      <c r="U37">
        <f>$L$3*T37^3+$N$3*T37^2+$P$3*T37+$R$3</f>
        <v>1098</v>
      </c>
    </row>
    <row r="38" spans="3:30" ht="13.5">
      <c r="T38">
        <f>T37+$V$5</f>
        <v>11</v>
      </c>
      <c r="U38">
        <f>$L$3*T38^3+$N$3*T38^2+$P$3*T38+$R$3</f>
        <v>1450</v>
      </c>
    </row>
    <row r="39" spans="3:30" ht="13.5">
      <c r="T39">
        <f>T38+$V$5</f>
        <v>12</v>
      </c>
      <c r="U39">
        <f>$L$3*T39^3+$N$3*T39^2+$P$3*T39+$R$3</f>
        <v>1870</v>
      </c>
    </row>
    <row r="40" spans="3:30" ht="13.5">
      <c r="T40">
        <f>T39+$V$5</f>
        <v>13</v>
      </c>
      <c r="U40">
        <f>$L$3*T40^3+$N$3*T40^2+$P$3*T40+$R$3</f>
        <v>2364</v>
      </c>
    </row>
    <row r="41" spans="3:30" ht="13.5">
      <c r="T41">
        <f>T40+$V$5</f>
        <v>14</v>
      </c>
      <c r="U41">
        <f>$L$3*T41^3+$N$3*T41^2+$P$3*T41+$R$3</f>
        <v>2938</v>
      </c>
    </row>
    <row r="42" spans="3:30" ht="13.5">
      <c r="T42">
        <f>T41+$V$5</f>
        <v>15</v>
      </c>
      <c r="U42">
        <f>$L$3*T42^3+$N$3*T42^2+$P$3*T42+$R$3</f>
        <v>3598</v>
      </c>
    </row>
    <row r="43" spans="3:30" ht="13.5">
      <c r="T43">
        <f>T42+$V$5</f>
        <v>16</v>
      </c>
      <c r="U43">
        <f>$L$3*T43^3+$N$3*T43^2+$P$3*T43+$R$3</f>
        <v>4350</v>
      </c>
    </row>
    <row r="44" spans="3:30" ht="13.5">
      <c r="T44">
        <f>T43+$V$5</f>
        <v>17</v>
      </c>
      <c r="U44">
        <f>$L$3*T44^3+$N$3*T44^2+$P$3*T44+$R$3</f>
        <v>5200</v>
      </c>
    </row>
    <row r="45" spans="3:30" ht="13.5">
      <c r="T45">
        <f>T44+$V$5</f>
        <v>18</v>
      </c>
      <c r="U45">
        <f>$L$3*T45^3+$N$3*T45^2+$P$3*T45+$R$3</f>
        <v>6154</v>
      </c>
    </row>
    <row r="46" spans="3:30" ht="13.5">
      <c r="T46">
        <f>T45+$V$5</f>
        <v>19</v>
      </c>
      <c r="U46">
        <f>$L$3*T46^3+$N$3*T46^2+$P$3*T46+$R$3</f>
        <v>7218</v>
      </c>
    </row>
    <row r="47" spans="3:30" ht="13.5">
      <c r="T47">
        <f>T46+$V$5</f>
        <v>20</v>
      </c>
      <c r="U47">
        <f>$L$3*T47^3+$N$3*T47^2+$P$3*T47+$R$3</f>
        <v>8398</v>
      </c>
    </row>
    <row r="48" spans="3:30" ht="13.5">
      <c r="T48">
        <f>T47+$V$5</f>
        <v>21</v>
      </c>
      <c r="U48">
        <f>$L$3*T48^3+$N$3*T48^2+$P$3*T48+$R$3</f>
        <v>9700</v>
      </c>
    </row>
    <row r="49" spans="3:30" ht="13.5">
      <c r="T49">
        <f>T48+$V$5</f>
        <v>22</v>
      </c>
      <c r="U49">
        <f>$L$3*T49^3+$N$3*T49^2+$P$3*T49+$R$3</f>
        <v>11130</v>
      </c>
    </row>
    <row r="50" spans="3:30" ht="13.5">
      <c r="T50">
        <f>T49+$V$5</f>
        <v>23</v>
      </c>
      <c r="U50">
        <f>$L$3*T50^3+$N$3*T50^2+$P$3*T50+$R$3</f>
        <v>12694</v>
      </c>
    </row>
    <row r="51" spans="3:30" ht="13.5">
      <c r="T51">
        <f>T50+$V$5</f>
        <v>24</v>
      </c>
      <c r="U51">
        <f>$L$3*T51^3+$N$3*T51^2+$P$3*T51+$R$3</f>
        <v>14398</v>
      </c>
    </row>
    <row r="52" spans="3:30" ht="13.5">
      <c r="T52">
        <f>T51+$V$5</f>
        <v>25</v>
      </c>
      <c r="U52">
        <f>$L$3*T52^3+$N$3*T52^2+$P$3*T52+$R$3</f>
        <v>16248</v>
      </c>
    </row>
    <row r="53" spans="3:30" ht="13.5">
      <c r="T53">
        <f>T52+$V$5</f>
        <v>26</v>
      </c>
      <c r="U53">
        <f>$L$3*T53^3+$N$3*T53^2+$P$3*T53+$R$3</f>
        <v>18250</v>
      </c>
    </row>
    <row r="54" spans="3:30" ht="13.5">
      <c r="T54">
        <f>T53+$V$5</f>
        <v>27</v>
      </c>
      <c r="U54">
        <f>$L$3*T54^3+$N$3*T54^2+$P$3*T54+$R$3</f>
        <v>20410</v>
      </c>
    </row>
    <row r="55" spans="3:30" ht="13.5">
      <c r="T55">
        <f>T54+$V$5</f>
        <v>28</v>
      </c>
      <c r="U55">
        <f>$L$3*T55^3+$N$3*T55^2+$P$3*T55+$R$3</f>
        <v>22734</v>
      </c>
    </row>
    <row r="56" spans="3:30" ht="13.5">
      <c r="T56">
        <f>T55+$V$5</f>
        <v>29</v>
      </c>
      <c r="U56">
        <f>$L$3*T56^3+$N$3*T56^2+$P$3*T56+$R$3</f>
        <v>25228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>
    <mergeCell ref="K1:P1"/>
  </mergeCells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C2:P56"/>
  <sheetViews>
    <sheetView workbookViewId="0" tabSelected="1">
      <selection activeCell="A1" sqref="A1"/>
    </sheetView>
  </sheetViews>
  <sheetFormatPr defaultRowHeight="12.75"/>
  <cols>
    <col min="1" max="2" style="0" width="9.142307692307693"/>
    <col min="3" max="6" style="0" width="10.285096153846155" customWidth="1"/>
    <col min="7" max="9" style="0" width="9.142307692307693"/>
    <col min="10" max="12" style="0" width="9.99939903846154" customWidth="1"/>
    <col min="13" max="13" style="0" width="17.713221153846156" bestFit="1" customWidth="1"/>
    <col min="14" max="14" style="0" width="18.71316105769231" bestFit="1" customWidth="1"/>
    <col min="15" max="512" style="0" width="9.142307692307693"/>
  </cols>
  <sheetData>
    <row r="2" spans="3:16" ht="14.25">
      <c r="C2" t="s">
        <v>0</v>
      </c>
      <c r="D2" s="2">
        <v>2</v>
      </c>
      <c r="E2" t="inlineStr">
        <is>
          <t>解   x =</t>
        </is>
      </c>
      <c r="F2" s="8">
        <f>INDEX(C7:C17,MATCH(1,G7:G17))</f>
        <v>1.5121345516685927</v>
      </c>
    </row>
    <row r="5" spans="3:16" ht="14.25">
      <c r="C5" t="s">
        <v>4</v>
      </c>
      <c r="D5" t="s">
        <v>5</v>
      </c>
      <c r="E5" t="s">
        <v>6</v>
      </c>
      <c r="F5" t="s">
        <v>7</v>
      </c>
      <c r="G5" t="s">
        <v>8</v>
      </c>
      <c r="J5" t="s">
        <v>10</v>
      </c>
      <c r="L5">
        <v>0.050000000000000003</v>
      </c>
      <c r="M5" t="s">
        <v>11</v>
      </c>
    </row>
    <row r="6" spans="3:16" ht="13.5">
      <c r="C6" t="s">
        <v>9</v>
      </c>
      <c r="D6" t="inlineStr">
        <is>
          <t>exp(x0) - 3 * x</t>
        </is>
      </c>
      <c r="E6" t="inlineStr">
        <is>
          <t> exp(x0) - 3</t>
        </is>
      </c>
      <c r="F6" t="inlineStr">
        <is>
          <t>x0 - f(x ) / f'(x0)</t>
        </is>
      </c>
      <c r="G6">
        <v>9.9999999999999995e-07</v>
      </c>
      <c r="J6" t="s">
        <v>12</v>
      </c>
      <c r="K6" t="s">
        <v>13</v>
      </c>
    </row>
    <row r="7" spans="3:16" ht="13.5">
      <c r="C7">
        <f>D2</f>
        <v>2</v>
      </c>
      <c r="D7">
        <f>EXP(C7)-3*C7</f>
        <v>1.3890560989306504</v>
      </c>
      <c r="E7">
        <f>EXP(C7)-3</f>
        <v>4.3890560989306504</v>
      </c>
      <c r="F7">
        <f>C7-D7/E7</f>
        <v>1.683518262783408</v>
      </c>
      <c r="J7">
        <v>-0.20000000000000001</v>
      </c>
      <c r="K7">
        <f>EXP(J7)-3*J7</f>
        <v>1.4187307530779818</v>
      </c>
      <c r="M7" s="9">
        <f>C7</f>
        <v>2</v>
      </c>
      <c r="N7" s="9">
        <f>IF(MOD(ROW(),2)=0,0,INDEX($D$7:$D$17,INT((ROW()-ROW($N$5))/2),1))</f>
        <v>1.3890560989306504</v>
      </c>
    </row>
    <row r="8" spans="3:16" ht="14.25">
      <c r="C8">
        <f>F7</f>
        <v>1.683518262783408</v>
      </c>
      <c r="D8">
        <f>EXP(C8)-3*C8</f>
        <v>0.33391186552627605</v>
      </c>
      <c r="E8">
        <f>EXP(C8)-3</f>
        <v>2.3844666538765003</v>
      </c>
      <c r="F8">
        <f>C8-D8/E8</f>
        <v>1.5434819720752007</v>
      </c>
      <c r="G8" t="s">
        <f>IF(AND(ABS(D8)&lt;$G$6,ABS(D7)&gt;$G$6),1,"")</f>
        <v>14</v>
      </c>
      <c r="J8">
        <f>J7+$L$5</f>
        <v>-0.15000000000000002</v>
      </c>
      <c r="K8">
        <f>EXP(J8)-3*J8</f>
        <v>1.310707976425058</v>
      </c>
      <c r="M8" s="9">
        <f>INDEX($C$7:$C$17,INT((ROW()-ROW($M$6)+2)/2))</f>
        <v>1.683518262783408</v>
      </c>
      <c r="N8" s="9">
        <f>IF(MOD(ROW(),2)=0,0,INDEX($D$7:$D$17,INT((ROW()-ROW($N$5))/2),1))</f>
        <v>0</v>
      </c>
    </row>
    <row r="9" spans="3:16" ht="14.25">
      <c r="C9">
        <f>F8</f>
        <v>1.5434819720752007</v>
      </c>
      <c r="D9">
        <f>EXP(C9)-3*C9</f>
        <v>0.050414637725241462</v>
      </c>
      <c r="E9">
        <f>EXP(C9)-3</f>
        <v>1.6808605539508434</v>
      </c>
      <c r="F9">
        <f>C9-D9/E9</f>
        <v>1.5134886227716298</v>
      </c>
      <c r="G9" t="s">
        <f>IF(AND(ABS(D9)&lt;$G$6,ABS(D8)&gt;$G$6),1,"")</f>
        <v>14</v>
      </c>
      <c r="J9">
        <f>J8+$L$5</f>
        <v>-0.10000000000000002</v>
      </c>
      <c r="K9">
        <f>EXP(J9)-3*J9</f>
        <v>1.2048374180359596</v>
      </c>
      <c r="M9" s="9">
        <f>INDEX($C$7:$C$17,INT((ROW()-ROW($M$6)+2)/2))</f>
        <v>1.683518262783408</v>
      </c>
      <c r="N9" s="9">
        <f>IF(MOD(ROW(),2)=0,0,INDEX($D$7:$D$17,INT((ROW()-ROW($N$5))/2),1))</f>
        <v>0.33391186552627605</v>
      </c>
    </row>
    <row r="10" spans="3:16" ht="14.25">
      <c r="C10">
        <f>F9</f>
        <v>1.5134886227716298</v>
      </c>
      <c r="D10">
        <f>EXP(C10)-3*C10</f>
        <v>0.0020845604535555395</v>
      </c>
      <c r="E10">
        <f>EXP(C10)-3</f>
        <v>1.5425504287684451</v>
      </c>
      <c r="F10">
        <f>C10-D10/E10</f>
        <v>1.5121372501262507</v>
      </c>
      <c r="G10" t="s">
        <f>IF(AND(ABS(D10)&lt;$G$6,ABS(D9)&gt;$G$6),1,"")</f>
        <v>14</v>
      </c>
      <c r="J10">
        <f>J9+$L$5</f>
        <v>-0.050000000000000017</v>
      </c>
      <c r="K10">
        <f>EXP(J10)-3*J10</f>
        <v>1.1012294245007141</v>
      </c>
      <c r="M10" s="9">
        <f>INDEX($C$7:$C$17,INT((ROW()-ROW($M$6)+2)/2))</f>
        <v>1.5434819720752007</v>
      </c>
      <c r="N10" s="9">
        <f>IF(MOD(ROW(),2)=0,0,INDEX($D$7:$D$17,INT((ROW()-ROW($N$5))/2),1))</f>
        <v>0</v>
      </c>
    </row>
    <row r="11" spans="3:16" ht="14.25">
      <c r="C11">
        <f>F10</f>
        <v>1.5121372501262507</v>
      </c>
      <c r="D11">
        <f>EXP(C11)-3*C11</f>
        <v>4.1459532411636246e-06</v>
      </c>
      <c r="E11">
        <f>EXP(C11)-3</f>
        <v>1.5364158963319934</v>
      </c>
      <c r="F11">
        <f>C11-D11/E11</f>
        <v>1.5121345516685927</v>
      </c>
      <c r="G11" t="s">
        <f>IF(AND(ABS(D11)&lt;$G$6,ABS(D10)&gt;$G$6),1,"")</f>
        <v>14</v>
      </c>
      <c r="J11">
        <f>J10+$L$5</f>
        <v>-1.3877787807814457e-17</v>
      </c>
      <c r="K11">
        <f>EXP(J11)-3*J11</f>
        <v>1</v>
      </c>
      <c r="M11" s="9">
        <f>INDEX($C$7:$C$17,INT((ROW()-ROW($M$6)+2)/2))</f>
        <v>1.5434819720752007</v>
      </c>
      <c r="N11" s="9">
        <f>IF(MOD(ROW(),2)=0,0,INDEX($D$7:$D$17,INT((ROW()-ROW($N$5))/2),1))</f>
        <v>0.050414637725241462</v>
      </c>
    </row>
    <row r="12" spans="3:16" ht="14.25">
      <c r="C12">
        <f>F11</f>
        <v>1.5121345516685927</v>
      </c>
      <c r="D12">
        <f>EXP(C12)-3*C12</f>
        <v>1.6517454071163229e-11</v>
      </c>
      <c r="E12">
        <f>EXP(C12)-3</f>
        <v>1.536403655022295</v>
      </c>
      <c r="F12">
        <f>C12-D12/E12</f>
        <v>1.5121345516578419</v>
      </c>
      <c r="G12">
        <f>IF(AND(ABS(D12)&lt;$G$6,ABS(D11)&gt;$G$6),1,"")</f>
        <v>1</v>
      </c>
      <c r="J12">
        <f>J11+$L$5</f>
        <v>0.049999999999999989</v>
      </c>
      <c r="K12">
        <f>EXP(J12)-3*J12</f>
        <v>0.90127109637602421</v>
      </c>
      <c r="M12" s="9">
        <f>INDEX($C$7:$C$17,INT((ROW()-ROW($M$6)+2)/2))</f>
        <v>1.5134886227716298</v>
      </c>
      <c r="N12" s="9">
        <f>IF(MOD(ROW(),2)=0,0,INDEX($D$7:$D$17,INT((ROW()-ROW($N$5))/2),1))</f>
        <v>0</v>
      </c>
    </row>
    <row r="13" spans="3:16" ht="14.25">
      <c r="C13">
        <f>F12</f>
        <v>1.5121345516578419</v>
      </c>
      <c r="D13">
        <f>EXP(C13)-3*C13</f>
        <v>-8.8817841970012523e-16</v>
      </c>
      <c r="E13">
        <f>EXP(C13)-3</f>
        <v>1.5364036549735252</v>
      </c>
      <c r="F13">
        <f>C13-D13/E13</f>
        <v>1.5121345516578426</v>
      </c>
      <c r="G13" t="s">
        <f>IF(AND(ABS(D13)&lt;$G$6,ABS(D12)&gt;$G$6),1,"")</f>
        <v>14</v>
      </c>
      <c r="J13">
        <f>J12+$L$5</f>
        <v>0.099999999999999992</v>
      </c>
      <c r="K13">
        <f>EXP(J13)-3*J13</f>
        <v>0.80517091807564767</v>
      </c>
      <c r="M13" s="9">
        <f>INDEX($C$7:$C$17,INT((ROW()-ROW($M$6)+2)/2))</f>
        <v>1.5134886227716298</v>
      </c>
      <c r="N13" s="9">
        <f>IF(MOD(ROW(),2)=0,0,INDEX($D$7:$D$17,INT((ROW()-ROW($N$5))/2),1))</f>
        <v>0.0020845604535555395</v>
      </c>
    </row>
    <row r="14" spans="3:16" ht="14.25">
      <c r="C14">
        <f>F13</f>
        <v>1.5121345516578426</v>
      </c>
      <c r="D14">
        <f>EXP(C14)-3*C14</f>
        <v>0</v>
      </c>
      <c r="E14">
        <f>EXP(C14)-3</f>
        <v>1.5364036549735278</v>
      </c>
      <c r="F14">
        <f>C14-D14/E14</f>
        <v>1.5121345516578426</v>
      </c>
      <c r="G14" t="s">
        <f>IF(AND(ABS(D14)&lt;$G$6,ABS(D13)&gt;$G$6),1,"")</f>
        <v>14</v>
      </c>
      <c r="J14">
        <f>J13+$L$5</f>
        <v>0.14999999999999999</v>
      </c>
      <c r="K14">
        <f>EXP(J14)-3*J14</f>
        <v>0.71183424272828311</v>
      </c>
      <c r="M14" s="9">
        <f>INDEX($C$7:$C$17,INT((ROW()-ROW($M$6)+2)/2))</f>
        <v>1.5121372501262507</v>
      </c>
      <c r="N14" s="9">
        <f>IF(MOD(ROW(),2)=0,0,INDEX($D$7:$D$17,INT((ROW()-ROW($N$5))/2),1))</f>
        <v>0</v>
      </c>
    </row>
    <row r="15" spans="3:16" ht="14.25">
      <c r="C15">
        <f>F14</f>
        <v>1.5121345516578426</v>
      </c>
      <c r="D15">
        <f>EXP(C15)-3*C15</f>
        <v>0</v>
      </c>
      <c r="E15">
        <f>EXP(C15)-3</f>
        <v>1.5364036549735278</v>
      </c>
      <c r="F15">
        <f>C15-D15/E15</f>
        <v>1.5121345516578426</v>
      </c>
      <c r="G15" t="s">
        <f>IF(AND(ABS(D15)&lt;$G$6,ABS(D14)&gt;$G$6),1,"")</f>
        <v>14</v>
      </c>
      <c r="J15">
        <f>J14+$L$5</f>
        <v>0.20000000000000001</v>
      </c>
      <c r="K15">
        <f>EXP(J15)-3*J15</f>
        <v>0.62140275816016977</v>
      </c>
      <c r="M15" s="9">
        <f>INDEX($C$7:$C$17,INT((ROW()-ROW($M$6)+2)/2))</f>
        <v>1.5121372501262507</v>
      </c>
      <c r="N15" s="9">
        <f>IF(MOD(ROW(),2)=0,0,INDEX($D$7:$D$17,INT((ROW()-ROW($N$5))/2),1))</f>
        <v>4.1459532411636246e-06</v>
      </c>
    </row>
    <row r="16" spans="3:16" ht="14.25">
      <c r="C16">
        <f>F15</f>
        <v>1.5121345516578426</v>
      </c>
      <c r="D16">
        <f>EXP(C16)-3*C16</f>
        <v>0</v>
      </c>
      <c r="E16">
        <f>EXP(C16)-3</f>
        <v>1.5364036549735278</v>
      </c>
      <c r="F16">
        <f>C16-D16/E16</f>
        <v>1.5121345516578426</v>
      </c>
      <c r="G16" t="s">
        <f>IF(AND(ABS(D16)&lt;$G$6,ABS(D15)&gt;$G$6),1,"")</f>
        <v>14</v>
      </c>
      <c r="J16">
        <f>J15+$L$5</f>
        <v>0.25</v>
      </c>
      <c r="K16">
        <f>EXP(J16)-3*J16</f>
        <v>0.53402541668774139</v>
      </c>
      <c r="M16" s="9">
        <f>INDEX($C$7:$C$17,INT((ROW()-ROW($M$6)+2)/2))</f>
        <v>1.5121345516685927</v>
      </c>
      <c r="N16" s="9">
        <f>IF(MOD(ROW(),2)=0,0,INDEX($D$7:$D$17,INT((ROW()-ROW($N$5))/2),1))</f>
        <v>0</v>
      </c>
    </row>
    <row r="17" spans="3:16" ht="14.25">
      <c r="C17">
        <f>F16</f>
        <v>1.5121345516578426</v>
      </c>
      <c r="D17">
        <f>EXP(C17)-3*C17</f>
        <v>0</v>
      </c>
      <c r="E17">
        <f>EXP(C17)-3</f>
        <v>1.5364036549735278</v>
      </c>
      <c r="F17">
        <f>C17-D17/E17</f>
        <v>1.5121345516578426</v>
      </c>
      <c r="G17" t="s">
        <f>IF(AND(ABS(D17)&lt;$G$6,ABS(D16)&gt;$G$6),1,"")</f>
        <v>14</v>
      </c>
      <c r="J17">
        <f>J16+$L$5</f>
        <v>0.29999999999999999</v>
      </c>
      <c r="K17">
        <f>EXP(J17)-3*J17</f>
        <v>0.44985880757600327</v>
      </c>
      <c r="M17" s="9">
        <f>INDEX($C$7:$C$17,INT((ROW()-ROW($M$6)+2)/2))</f>
        <v>1.5121345516685927</v>
      </c>
      <c r="N17" s="9">
        <f>IF(MOD(ROW(),2)=0,0,INDEX($D$7:$D$17,INT((ROW()-ROW($N$5))/2),1))</f>
        <v>1.6517454071163229e-11</v>
      </c>
    </row>
    <row r="18" spans="3:16" ht="13.5">
      <c r="J18">
        <f>J17+$L$5</f>
        <v>0.34999999999999998</v>
      </c>
      <c r="K18">
        <f>EXP(J18)-3*J18</f>
        <v>0.3690675485932573</v>
      </c>
      <c r="M18" s="9"/>
      <c r="N18" s="9"/>
    </row>
    <row r="19" spans="3:16" ht="13.5">
      <c r="J19">
        <f>J18+$L$5</f>
        <v>0.39999999999999997</v>
      </c>
      <c r="K19">
        <f>EXP(J19)-3*J19</f>
        <v>0.29182469764127039</v>
      </c>
      <c r="M19" s="9"/>
      <c r="N19" s="9"/>
    </row>
    <row r="20" spans="3:16" ht="13.5">
      <c r="J20">
        <f>J19+$L$5</f>
        <v>0.44999999999999996</v>
      </c>
      <c r="K20">
        <f>EXP(J20)-3*J20</f>
        <v>0.21831218549016884</v>
      </c>
      <c r="M20" s="9"/>
      <c r="N20" s="9"/>
    </row>
    <row r="21" spans="3:16" ht="13.5">
      <c r="J21">
        <f>J20+$L$5</f>
        <v>0.49999999999999994</v>
      </c>
      <c r="K21">
        <f>EXP(J21)-3*J21</f>
        <v>0.14872127070012819</v>
      </c>
      <c r="M21" s="9"/>
      <c r="N21" s="9"/>
    </row>
    <row r="22" spans="3:16" ht="13.5">
      <c r="J22">
        <f>J21+$L$5</f>
        <v>0.54999999999999993</v>
      </c>
      <c r="K22">
        <f>EXP(J22)-3*J22</f>
        <v>0.08325301786739514</v>
      </c>
      <c r="M22" s="9"/>
    </row>
    <row r="23" spans="3:16" ht="13.5">
      <c r="J23">
        <f>J22+$L$5</f>
        <v>0.59999999999999998</v>
      </c>
      <c r="K23">
        <f>EXP(J23)-3*J23</f>
        <v>0.022118800390509064</v>
      </c>
      <c r="M23" s="9"/>
    </row>
    <row r="24" spans="3:16" ht="13.5">
      <c r="J24">
        <f>J23+$L$5</f>
        <v>0.65000000000000002</v>
      </c>
      <c r="K24">
        <f>EXP(J24)-3*J24</f>
        <v>-0.03445917098610396</v>
      </c>
      <c r="M24" s="9"/>
    </row>
    <row r="25" spans="3:16" ht="13.5">
      <c r="J25">
        <f>J24+$L$5</f>
        <v>0.70000000000000007</v>
      </c>
      <c r="K25">
        <f>EXP(J25)-3*J25</f>
        <v>-0.086247292529523456</v>
      </c>
      <c r="M25" s="9"/>
    </row>
    <row r="26" spans="3:16" ht="13.5">
      <c r="J26">
        <f>J25+$L$5</f>
        <v>0.75000000000000011</v>
      </c>
      <c r="K26">
        <f>EXP(J26)-3*J26</f>
        <v>-0.13299998338732566</v>
      </c>
      <c r="M26" s="9"/>
    </row>
    <row r="27" spans="3:16" ht="13.5">
      <c r="J27">
        <f>J26+$L$5</f>
        <v>0.80000000000000016</v>
      </c>
      <c r="K27">
        <f>EXP(J27)-3*J27</f>
        <v>-0.17445907150753248</v>
      </c>
      <c r="M27" s="9"/>
    </row>
    <row r="28" spans="3:16" ht="13.5">
      <c r="J28">
        <f>J27+$L$5</f>
        <v>0.8500000000000002</v>
      </c>
      <c r="K28">
        <f>EXP(J28)-3*J28</f>
        <v>-0.21035314807400951</v>
      </c>
    </row>
    <row r="29" spans="3:16" ht="13.5">
      <c r="J29">
        <f>J28+$L$5</f>
        <v>0.90000000000000024</v>
      </c>
      <c r="K29">
        <f>EXP(J29)-3*J29</f>
        <v>-0.24039688884305033</v>
      </c>
    </row>
    <row r="30" spans="3:16" ht="13.5">
      <c r="J30">
        <f>J29+$L$5</f>
        <v>0.95000000000000029</v>
      </c>
      <c r="K30">
        <f>EXP(J30)-3*J30</f>
        <v>-0.26429034068415413</v>
      </c>
    </row>
    <row r="31" spans="3:16" ht="13.5">
      <c r="J31">
        <f>J30+$L$5</f>
        <v>1.0000000000000002</v>
      </c>
      <c r="K31">
        <f>EXP(J31)-3*J31</f>
        <v>-0.28171817154095491</v>
      </c>
    </row>
    <row r="32" spans="3:16" ht="13.5">
      <c r="J32">
        <f>J31+$L$5</f>
        <v>1.0500000000000003</v>
      </c>
      <c r="K32">
        <f>EXP(J32)-3*J32</f>
        <v>-0.29234888193683606</v>
      </c>
    </row>
    <row r="33" spans="3:16" ht="13.5">
      <c r="J33">
        <f>J32+$L$5</f>
        <v>1.1000000000000003</v>
      </c>
      <c r="K33">
        <f>EXP(J33)-3*J33</f>
        <v>-0.29583397605356687</v>
      </c>
    </row>
    <row r="34" spans="3:16" ht="13.5">
      <c r="J34">
        <f>J33+$L$5</f>
        <v>1.1500000000000004</v>
      </c>
      <c r="K34">
        <f>EXP(J34)-3*J34</f>
        <v>-0.29180709031023211</v>
      </c>
    </row>
    <row r="35" spans="3:16" ht="13.5">
      <c r="J35">
        <f>J34+$L$5</f>
        <v>1.2000000000000004</v>
      </c>
      <c r="K35">
        <f>EXP(J35)-3*J35</f>
        <v>-0.27988307726345241</v>
      </c>
    </row>
    <row r="36" spans="3:16" ht="13.5">
      <c r="J36">
        <f>J35+$L$5</f>
        <v>1.2500000000000004</v>
      </c>
      <c r="K36">
        <f>EXP(J36)-3*J36</f>
        <v>-0.25965704253815858</v>
      </c>
    </row>
    <row r="37" spans="3:16" ht="13.5">
      <c r="J37">
        <f>J36+$L$5</f>
        <v>1.3000000000000005</v>
      </c>
      <c r="K37">
        <f>EXP(J37)-3*J37</f>
        <v>-0.23070333238075502</v>
      </c>
    </row>
    <row r="38" spans="3:16" ht="13.5">
      <c r="J38">
        <f>J37+$L$5</f>
        <v>1.3500000000000005</v>
      </c>
      <c r="K38">
        <f>EXP(J38)-3*J38</f>
        <v>-0.19257446930302535</v>
      </c>
    </row>
    <row r="39" spans="3:16" ht="13.5">
      <c r="J39">
        <f>J38+$L$5</f>
        <v>1.4000000000000006</v>
      </c>
      <c r="K39">
        <f>EXP(J39)-3*J39</f>
        <v>-0.14480003315532475</v>
      </c>
    </row>
    <row r="40" spans="3:16" ht="13.5">
      <c r="J40">
        <f>J39+$L$5</f>
        <v>1.4500000000000006</v>
      </c>
      <c r="K40">
        <f>EXP(J40)-3*J40</f>
        <v>-0.086885484831181081</v>
      </c>
    </row>
    <row r="41" spans="3:16" ht="13.5">
      <c r="J41">
        <f>J40+$L$5</f>
        <v>1.5000000000000007</v>
      </c>
      <c r="K41">
        <f>EXP(J41)-3*J41</f>
        <v>-0.018310929661933706</v>
      </c>
    </row>
    <row r="42" spans="3:16" ht="13.5">
      <c r="J42">
        <f>J41+$L$5</f>
        <v>1.5500000000000007</v>
      </c>
      <c r="K42">
        <f>EXP(J42)-3*J42</f>
        <v>0.061470182590742439</v>
      </c>
    </row>
    <row r="43" spans="3:16" ht="13.5">
      <c r="J43">
        <f>J42+$L$5</f>
        <v>1.6000000000000008</v>
      </c>
      <c r="K43">
        <f>EXP(J43)-3*J43</f>
        <v>0.153032424395116</v>
      </c>
    </row>
    <row r="44" spans="3:16" ht="13.5">
      <c r="J44">
        <f>J43+$L$5</f>
        <v>1.6500000000000008</v>
      </c>
      <c r="K44">
        <f>EXP(J44)-3*J44</f>
        <v>0.25697982717985024</v>
      </c>
    </row>
    <row r="45" spans="3:16" ht="13.5">
      <c r="J45">
        <f>J44+$L$5</f>
        <v>1.7000000000000008</v>
      </c>
      <c r="K45">
        <f>EXP(J45)-3*J45</f>
        <v>0.37394739172720204</v>
      </c>
    </row>
    <row r="46" spans="3:16" ht="13.5">
      <c r="J46">
        <f>J45+$L$5</f>
        <v>1.7500000000000009</v>
      </c>
      <c r="K46">
        <f>EXP(J46)-3*J46</f>
        <v>0.5046026760057325</v>
      </c>
    </row>
    <row r="47" spans="3:16" ht="13.5">
      <c r="J47">
        <f>J46+$L$5</f>
        <v>1.8000000000000009</v>
      </c>
      <c r="K47">
        <f>EXP(J47)-3*J47</f>
        <v>0.64964746441294885</v>
      </c>
    </row>
    <row r="48" spans="3:16" ht="13.5">
      <c r="J48">
        <f>J47+$L$5</f>
        <v>1.850000000000001</v>
      </c>
      <c r="K48">
        <f>EXP(J48)-3*J48</f>
        <v>0.80981952260183565</v>
      </c>
    </row>
    <row r="49" spans="3:16" ht="13.5">
      <c r="J49">
        <f>J48+$L$5</f>
        <v>1.900000000000001</v>
      </c>
      <c r="K49">
        <f>EXP(J49)-3*J49</f>
        <v>0.9858944422792737</v>
      </c>
    </row>
    <row r="50" spans="3:16" ht="13.5">
      <c r="J50">
        <f>J49+$L$5</f>
        <v>1.9500000000000011</v>
      </c>
      <c r="K50">
        <f>EXP(J50)-3*J50</f>
        <v>1.1786875805892976</v>
      </c>
    </row>
    <row r="51" spans="3:16" ht="13.5">
      <c r="J51">
        <f>J50+$L$5</f>
        <v>2.0000000000000009</v>
      </c>
      <c r="K51">
        <f>EXP(J51)-3*J51</f>
        <v>1.389056098930654</v>
      </c>
    </row>
    <row r="52" spans="3:16" ht="13.5">
      <c r="J52">
        <f>J51+$L$5</f>
        <v>2.0500000000000007</v>
      </c>
      <c r="K52">
        <f>EXP(J52)-3*J52</f>
        <v>1.6179011063067756</v>
      </c>
    </row>
    <row r="53" spans="3:16" ht="13.5">
      <c r="J53">
        <f>J52+$L$5</f>
        <v>2.1000000000000005</v>
      </c>
      <c r="K53">
        <f>EXP(J53)-3*J53</f>
        <v>1.8661699125676536</v>
      </c>
    </row>
    <row r="54" spans="3:16" ht="13.5">
      <c r="J54">
        <f>J53+$L$5</f>
        <v>2.1500000000000004</v>
      </c>
      <c r="K54">
        <f>EXP(J54)-3*J54</f>
        <v>2.1348583971778954</v>
      </c>
    </row>
    <row r="55" spans="3:16" ht="13.5">
      <c r="J55">
        <f>J54+$L$5</f>
        <v>2.2000000000000002</v>
      </c>
      <c r="K55">
        <f>EXP(J55)-3*J55</f>
        <v>2.4250134994341215</v>
      </c>
    </row>
    <row r="56" spans="3:16" ht="13.5">
      <c r="J56">
        <f>J55+$L$5</f>
        <v>2.25</v>
      </c>
      <c r="K56">
        <f>EXP(J56)-3*J56</f>
        <v>2.7377358363585262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C2:K32"/>
  <sheetViews>
    <sheetView workbookViewId="0">
      <selection activeCell="A1" sqref="A1"/>
    </sheetView>
  </sheetViews>
  <sheetFormatPr defaultRowHeight="12.75"/>
  <cols>
    <col min="1" max="1" style="0" width="9.142307692307693"/>
    <col min="2" max="2" style="0" width="9.142307692307693"/>
    <col min="3" max="8" style="0" width="10.285096153846155" customWidth="1"/>
    <col min="9" max="9" style="0" width="9.142307692307693"/>
    <col min="10" max="10" style="0" width="12.99921875" customWidth="1"/>
    <col min="11" max="512" style="0" width="9.142307692307693"/>
  </cols>
  <sheetData>
    <row r="2" spans="3:11" ht="14.25">
      <c r="C2" t="s">
        <v>0</v>
      </c>
      <c r="D2" s="10">
        <v>0</v>
      </c>
      <c r="E2" s="2">
        <v>1</v>
      </c>
      <c r="G2" t="inlineStr">
        <is>
          <t>解 x =</t>
        </is>
      </c>
      <c r="H2" s="4">
        <f>INDEX(E5:E27,MATCH(1,J5:J27),1)</f>
        <v>0.61906099319458008</v>
      </c>
    </row>
    <row r="3" spans="3:11" ht="14.25">
      <c r="C3" t="inlineStr">
        <is>
          <t>初期値の判定</t>
        </is>
      </c>
      <c r="E3" s="11" t="s">
        <f>IF((EXP(D2)-3*D2)*(EXP(E2)-3*E2)&lt;0,"OK","NG")</f>
        <v>15</v>
      </c>
    </row>
    <row r="4" spans="3:11" customHeight="1" ht="18">
      <c r="C4" t="s">
        <v>1</v>
      </c>
      <c r="D4" t="s">
        <v>2</v>
      </c>
      <c r="E4" t="s">
        <v>3</v>
      </c>
      <c r="F4" t="inlineStr">
        <is>
          <t>f(a)</t>
        </is>
      </c>
      <c r="G4" t="inlineStr">
        <is>
          <t>f(b)</t>
        </is>
      </c>
      <c r="H4" t="inlineStr">
        <is>
          <t>f(c)</t>
        </is>
      </c>
      <c r="I4" s="12" t="inlineStr">
        <is>
          <t>どちら側</t>
        </is>
      </c>
      <c r="J4" t="inlineStr">
        <is>
          <t>収束判定</t>
        </is>
      </c>
      <c r="K4">
        <v>9.9999999999999995e-07</v>
      </c>
    </row>
    <row r="5" spans="3:11" ht="14.25">
      <c r="C5">
        <f>D2</f>
        <v>0</v>
      </c>
      <c r="D5">
        <f>E2</f>
        <v>1</v>
      </c>
      <c r="E5">
        <f>(C5+D5)/2</f>
        <v>0.5</v>
      </c>
      <c r="F5">
        <f>EXP(C5)-3*C5</f>
        <v>1</v>
      </c>
      <c r="G5">
        <f>EXP(D5)-3*D5</f>
        <v>-0.28171817154095491</v>
      </c>
      <c r="H5">
        <f>EXP(E5)-3*E5</f>
        <v>0.14872127070012819</v>
      </c>
      <c r="I5" s="3" t="s">
        <f>IF(F5*H5&gt;0,"a","b")</f>
        <v>1</v>
      </c>
    </row>
    <row r="6" spans="3:11" ht="14.25">
      <c r="C6">
        <f>IF(I5="a",E5,C5)</f>
        <v>0.5</v>
      </c>
      <c r="D6">
        <f>IF(I5="b",E5,D5)</f>
        <v>1</v>
      </c>
      <c r="E6">
        <f>(C6+D6)/2</f>
        <v>0.75</v>
      </c>
      <c r="F6">
        <f>EXP(C6)-3*C6</f>
        <v>0.14872127070012819</v>
      </c>
      <c r="G6">
        <f>EXP(D6)-3*D6</f>
        <v>-0.28171817154095491</v>
      </c>
      <c r="H6">
        <f>EXP(E6)-3*E6</f>
        <v>-0.13299998338732522</v>
      </c>
      <c r="I6" s="3" t="s">
        <f>IF(F6*H6&gt;0,"a","b")</f>
        <v>2</v>
      </c>
      <c r="J6" t="s">
        <f>IF(AND(D6-C6&lt;$K$4,D5-C5&gt;$K$4),1,"")</f>
        <v>14</v>
      </c>
    </row>
    <row r="7" spans="3:11" ht="14.25">
      <c r="C7">
        <f>IF(I6="a",E6,C6)</f>
        <v>0.5</v>
      </c>
      <c r="D7">
        <f>IF(I6="b",E6,D6)</f>
        <v>0.75</v>
      </c>
      <c r="E7">
        <f>(C7+D7)/2</f>
        <v>0.625</v>
      </c>
      <c r="F7">
        <f>EXP(C7)-3*C7</f>
        <v>0.14872127070012819</v>
      </c>
      <c r="G7">
        <f>EXP(D7)-3*D7</f>
        <v>-0.13299998338732522</v>
      </c>
      <c r="H7">
        <f>EXP(E7)-3*E7</f>
        <v>-0.0067540425677776739</v>
      </c>
      <c r="I7" s="3" t="s">
        <f>IF(F7*H7&gt;0,"a","b")</f>
        <v>2</v>
      </c>
      <c r="J7" t="s">
        <f>IF(AND(D7-C7&lt;$K$4,D6-C6&gt;$K$4),1,"")</f>
        <v>14</v>
      </c>
    </row>
    <row r="8" spans="3:11" ht="14.25">
      <c r="C8">
        <f>IF(I7="a",E7,C7)</f>
        <v>0.5</v>
      </c>
      <c r="D8">
        <f>IF(I7="b",E7,D7)</f>
        <v>0.625</v>
      </c>
      <c r="E8">
        <f>(C8+D8)/2</f>
        <v>0.5625</v>
      </c>
      <c r="F8">
        <f>EXP(C8)-3*C8</f>
        <v>0.14872127070012819</v>
      </c>
      <c r="G8">
        <f>EXP(D8)-3*D8</f>
        <v>-0.0067540425677776739</v>
      </c>
      <c r="H8">
        <f>EXP(E8)-3*E8</f>
        <v>0.067554656960298498</v>
      </c>
      <c r="I8" s="3" t="s">
        <f>IF(F8*H8&gt;0,"a","b")</f>
        <v>1</v>
      </c>
      <c r="J8" t="s">
        <f>IF(AND(D8-C8&lt;$K$4,D7-C7&gt;$K$4),1,"")</f>
        <v>14</v>
      </c>
    </row>
    <row r="9" spans="3:11" ht="14.25">
      <c r="C9">
        <f>IF(I8="a",E8,C8)</f>
        <v>0.5625</v>
      </c>
      <c r="D9">
        <f>IF(I8="b",E8,D8)</f>
        <v>0.625</v>
      </c>
      <c r="E9">
        <f>(C9+D9)/2</f>
        <v>0.59375</v>
      </c>
      <c r="F9">
        <f>EXP(C9)-3*C9</f>
        <v>0.067554656960298498</v>
      </c>
      <c r="G9">
        <f>EXP(D9)-3*D9</f>
        <v>-0.0067540425677776739</v>
      </c>
      <c r="H9">
        <f>EXP(E9)-3*E9</f>
        <v>0.029516072119387227</v>
      </c>
      <c r="I9" s="3" t="s">
        <f>IF(F9*H9&gt;0,"a","b")</f>
        <v>1</v>
      </c>
      <c r="J9" t="s">
        <f>IF(AND(D9-C9&lt;$K$4,D8-C8&gt;$K$4),1,"")</f>
        <v>14</v>
      </c>
    </row>
    <row r="10" spans="3:11" ht="14.25">
      <c r="C10">
        <f>IF(I9="a",E9,C9)</f>
        <v>0.59375</v>
      </c>
      <c r="D10">
        <f>IF(I9="b",E9,D9)</f>
        <v>0.625</v>
      </c>
      <c r="E10">
        <f>(C10+D10)/2</f>
        <v>0.609375</v>
      </c>
      <c r="F10">
        <f>EXP(C10)-3*C10</f>
        <v>0.029516072119387227</v>
      </c>
      <c r="G10">
        <f>EXP(D10)-3*D10</f>
        <v>-0.0067540425677776739</v>
      </c>
      <c r="H10">
        <f>EXP(E10)-3*E10</f>
        <v>0.011156488541780751</v>
      </c>
      <c r="I10" s="3" t="s">
        <f>IF(F10*H10&gt;0,"a","b")</f>
        <v>1</v>
      </c>
      <c r="J10" t="s">
        <f>IF(AND(D10-C10&lt;$K$4,D9-C9&gt;$K$4),1,"")</f>
        <v>14</v>
      </c>
    </row>
    <row r="11" spans="3:11" ht="14.25">
      <c r="C11">
        <f>IF(I10="a",E10,C10)</f>
        <v>0.609375</v>
      </c>
      <c r="D11">
        <f>IF(I10="b",E10,D10)</f>
        <v>0.625</v>
      </c>
      <c r="E11">
        <f>(C11+D11)/2</f>
        <v>0.6171875</v>
      </c>
      <c r="F11">
        <f>EXP(C11)-3*C11</f>
        <v>0.011156488541780751</v>
      </c>
      <c r="G11">
        <f>EXP(D11)-3*D11</f>
        <v>-0.0067540425677776739</v>
      </c>
      <c r="H11">
        <f>EXP(E11)-3*E11</f>
        <v>0.0021446520464343255</v>
      </c>
      <c r="I11" s="3" t="s">
        <f>IF(F11*H11&gt;0,"a","b")</f>
        <v>1</v>
      </c>
      <c r="J11" t="s">
        <f>IF(AND(D11-C11&lt;$K$4,D10-C10&gt;$K$4),1,"")</f>
        <v>14</v>
      </c>
    </row>
    <row r="12" spans="3:11" ht="14.25">
      <c r="C12">
        <f>IF(I11="a",E11,C11)</f>
        <v>0.6171875</v>
      </c>
      <c r="D12">
        <f>IF(I11="b",E11,D11)</f>
        <v>0.625</v>
      </c>
      <c r="E12">
        <f>(C12+D12)/2</f>
        <v>0.62109375</v>
      </c>
      <c r="F12">
        <f>EXP(C12)-3*C12</f>
        <v>0.0021446520464343255</v>
      </c>
      <c r="G12">
        <f>EXP(D12)-3*D12</f>
        <v>-0.0067540425677776739</v>
      </c>
      <c r="H12">
        <f>EXP(E12)-3*E12</f>
        <v>-0.0023188932947524332</v>
      </c>
      <c r="I12" s="3" t="s">
        <f>IF(F12*H12&gt;0,"a","b")</f>
        <v>2</v>
      </c>
      <c r="J12" t="s">
        <f>IF(AND(D12-C12&lt;$K$4,D11-C11&gt;$K$4),1,"")</f>
        <v>14</v>
      </c>
    </row>
    <row r="13" spans="3:11" ht="14.25">
      <c r="C13">
        <f>IF(I12="a",E12,C12)</f>
        <v>0.6171875</v>
      </c>
      <c r="D13">
        <f>IF(I12="b",E12,D12)</f>
        <v>0.62109375</v>
      </c>
      <c r="E13">
        <f>(C13+D13)/2</f>
        <v>0.619140625</v>
      </c>
      <c r="F13">
        <f>EXP(C13)-3*C13</f>
        <v>0.0021446520464343255</v>
      </c>
      <c r="G13">
        <f>EXP(D13)-3*D13</f>
        <v>-0.0023188932947524332</v>
      </c>
      <c r="H13">
        <f>EXP(E13)-3*E13</f>
        <v>-9.0663203432761463e-05</v>
      </c>
      <c r="I13" s="3" t="s">
        <f>IF(F13*H13&gt;0,"a","b")</f>
        <v>2</v>
      </c>
      <c r="J13" t="s">
        <f>IF(AND(D13-C13&lt;$K$4,D12-C12&gt;$K$4),1,"")</f>
        <v>14</v>
      </c>
    </row>
    <row r="14" spans="3:11" ht="14.25">
      <c r="C14">
        <f>IF(I13="a",E13,C13)</f>
        <v>0.6171875</v>
      </c>
      <c r="D14">
        <f>IF(I13="b",E13,D13)</f>
        <v>0.619140625</v>
      </c>
      <c r="E14">
        <f>(C14+D14)/2</f>
        <v>0.6181640625</v>
      </c>
      <c r="F14">
        <f>EXP(C14)-3*C14</f>
        <v>0.0021446520464343255</v>
      </c>
      <c r="G14">
        <f>EXP(D14)-3*D14</f>
        <v>-9.0663203432761463e-05</v>
      </c>
      <c r="H14">
        <f>EXP(E14)-3*E14</f>
        <v>0.0010261096413586301</v>
      </c>
      <c r="I14" s="3" t="s">
        <f>IF(F14*H14&gt;0,"a","b")</f>
        <v>1</v>
      </c>
      <c r="J14" t="s">
        <f>IF(AND(D14-C14&lt;$K$4,D13-C13&gt;$K$4),1,"")</f>
        <v>14</v>
      </c>
    </row>
    <row r="15" spans="3:11" ht="14.25">
      <c r="C15">
        <f>IF(I14="a",E14,C14)</f>
        <v>0.6181640625</v>
      </c>
      <c r="D15">
        <f>IF(I14="b",E14,D14)</f>
        <v>0.619140625</v>
      </c>
      <c r="E15">
        <f>(C15+D15)/2</f>
        <v>0.61865234375</v>
      </c>
      <c r="F15">
        <f>EXP(C15)-3*C15</f>
        <v>0.0010261096413586301</v>
      </c>
      <c r="G15">
        <f>EXP(D15)-3*D15</f>
        <v>-9.0663203432761463e-05</v>
      </c>
      <c r="H15">
        <f>EXP(E15)-3*E15</f>
        <v>0.00046750191590883006</v>
      </c>
      <c r="I15" s="3" t="s">
        <f>IF(F15*H15&gt;0,"a","b")</f>
        <v>1</v>
      </c>
      <c r="J15" t="s">
        <f>IF(AND(D15-C15&lt;$K$4,D14-C14&gt;$K$4),1,"")</f>
        <v>14</v>
      </c>
    </row>
    <row r="16" spans="3:11" ht="14.25">
      <c r="C16">
        <f>IF(I15="a",E15,C15)</f>
        <v>0.61865234375</v>
      </c>
      <c r="D16">
        <f>IF(I15="b",E15,D15)</f>
        <v>0.619140625</v>
      </c>
      <c r="E16">
        <f>(C16+D16)/2</f>
        <v>0.618896484375</v>
      </c>
      <c r="F16">
        <f>EXP(C16)-3*C16</f>
        <v>0.00046750191590883006</v>
      </c>
      <c r="G16">
        <f>EXP(D16)-3*D16</f>
        <v>-9.0663203432761463e-05</v>
      </c>
      <c r="H16">
        <f>EXP(E16)-3*E16</f>
        <v>0.00018836401696642469</v>
      </c>
      <c r="I16" s="3" t="s">
        <f>IF(F16*H16&gt;0,"a","b")</f>
        <v>1</v>
      </c>
      <c r="J16" t="s">
        <f>IF(AND(D16-C16&lt;$K$4,D15-C15&gt;$K$4),1,"")</f>
        <v>14</v>
      </c>
    </row>
    <row r="17" spans="3:11" ht="14.25">
      <c r="C17">
        <f>IF(I16="a",E16,C16)</f>
        <v>0.618896484375</v>
      </c>
      <c r="D17">
        <f>IF(I16="b",E16,D16)</f>
        <v>0.619140625</v>
      </c>
      <c r="E17">
        <f>(C17+D17)/2</f>
        <v>0.6190185546875</v>
      </c>
      <c r="F17">
        <f>EXP(C17)-3*C17</f>
        <v>0.00018836401696642469</v>
      </c>
      <c r="G17">
        <f>EXP(D17)-3*D17</f>
        <v>-9.0663203432761463e-05</v>
      </c>
      <c r="H17">
        <f>EXP(E17)-3*E17</f>
        <v>4.8836570260224477e-05</v>
      </c>
      <c r="I17" s="3" t="s">
        <f>IF(F17*H17&gt;0,"a","b")</f>
        <v>1</v>
      </c>
      <c r="J17" t="s">
        <f>IF(AND(D17-C17&lt;$K$4,D16-C16&gt;$K$4),1,"")</f>
        <v>14</v>
      </c>
    </row>
    <row r="18" spans="3:11" ht="14.25">
      <c r="C18">
        <f>IF(I17="a",E17,C17)</f>
        <v>0.6190185546875</v>
      </c>
      <c r="D18">
        <f>IF(I17="b",E17,D17)</f>
        <v>0.619140625</v>
      </c>
      <c r="E18">
        <f>(C18+D18)/2</f>
        <v>0.61907958984375</v>
      </c>
      <c r="F18">
        <f>EXP(C18)-3*C18</f>
        <v>4.8836570260224477e-05</v>
      </c>
      <c r="G18">
        <f>EXP(D18)-3*D18</f>
        <v>-9.0663203432761463e-05</v>
      </c>
      <c r="H18">
        <f>EXP(E18)-3*E18</f>
        <v>-2.0916775924195719e-05</v>
      </c>
      <c r="I18" s="3" t="s">
        <f>IF(F18*H18&gt;0,"a","b")</f>
        <v>2</v>
      </c>
      <c r="J18" t="s">
        <f>IF(AND(D18-C18&lt;$K$4,D17-C17&gt;$K$4),1,"")</f>
        <v>14</v>
      </c>
    </row>
    <row r="19" spans="3:11" ht="14.25">
      <c r="C19">
        <f>IF(I18="a",E18,C18)</f>
        <v>0.6190185546875</v>
      </c>
      <c r="D19">
        <f>IF(I18="b",E18,D18)</f>
        <v>0.61907958984375</v>
      </c>
      <c r="E19">
        <f>(C19+D19)/2</f>
        <v>0.619049072265625</v>
      </c>
      <c r="F19">
        <f>EXP(C19)-3*C19</f>
        <v>4.8836570260224477e-05</v>
      </c>
      <c r="G19">
        <f>EXP(D19)-3*D19</f>
        <v>-2.0916775924195719e-05</v>
      </c>
      <c r="H19">
        <f>EXP(E19)-3*E19</f>
        <v>1.3959032360011392e-05</v>
      </c>
      <c r="I19" s="3" t="s">
        <f>IF(F19*H19&gt;0,"a","b")</f>
        <v>1</v>
      </c>
      <c r="J19" t="s">
        <f>IF(AND(D19-C19&lt;$K$4,D18-C18&gt;$K$4),1,"")</f>
        <v>14</v>
      </c>
    </row>
    <row r="20" spans="3:11" ht="14.25">
      <c r="C20">
        <f>IF(I19="a",E19,C19)</f>
        <v>0.619049072265625</v>
      </c>
      <c r="D20">
        <f>IF(I19="b",E19,D19)</f>
        <v>0.61907958984375</v>
      </c>
      <c r="E20">
        <f>(C20+D20)/2</f>
        <v>0.6190643310546875</v>
      </c>
      <c r="F20">
        <f>EXP(C20)-3*C20</f>
        <v>1.3959032360011392e-05</v>
      </c>
      <c r="G20">
        <f>EXP(D20)-3*D20</f>
        <v>-2.0916775924195719e-05</v>
      </c>
      <c r="H20">
        <f>EXP(E20)-3*E20</f>
        <v>-3.4790879874790903e-06</v>
      </c>
      <c r="I20" s="3" t="s">
        <f>IF(F20*H20&gt;0,"a","b")</f>
        <v>2</v>
      </c>
      <c r="J20" t="s">
        <f>IF(AND(D20-C20&lt;$K$4,D19-C19&gt;$K$4),1,"")</f>
        <v>14</v>
      </c>
    </row>
    <row r="21" spans="3:11" ht="14.25">
      <c r="C21">
        <f>IF(I20="a",E20,C20)</f>
        <v>0.619049072265625</v>
      </c>
      <c r="D21">
        <f>IF(I20="b",E20,D20)</f>
        <v>0.6190643310546875</v>
      </c>
      <c r="E21">
        <f>(C21+D21)/2</f>
        <v>0.61905670166015625</v>
      </c>
      <c r="F21">
        <f>EXP(C21)-3*C21</f>
        <v>1.3959032360011392e-05</v>
      </c>
      <c r="G21">
        <f>EXP(D21)-3*D21</f>
        <v>-3.4790879874790903e-06</v>
      </c>
      <c r="H21">
        <f>EXP(E21)-3*E21</f>
        <v>5.2399181353912638e-06</v>
      </c>
      <c r="I21" s="3" t="s">
        <f>IF(F21*H21&gt;0,"a","b")</f>
        <v>1</v>
      </c>
      <c r="J21" t="s">
        <f>IF(AND(D21-C21&lt;$K$4,D20-C20&gt;$K$4),1,"")</f>
        <v>14</v>
      </c>
    </row>
    <row r="22" spans="3:11" ht="14.25">
      <c r="C22">
        <f>IF(I21="a",E21,C21)</f>
        <v>0.61905670166015625</v>
      </c>
      <c r="D22">
        <f>IF(I21="b",E21,D21)</f>
        <v>0.6190643310546875</v>
      </c>
      <c r="E22">
        <f>(C22+D22)/2</f>
        <v>0.61906051635742188</v>
      </c>
      <c r="F22">
        <f>EXP(C22)-3*C22</f>
        <v>5.2399181353912638e-06</v>
      </c>
      <c r="G22">
        <f>EXP(D22)-3*D22</f>
        <v>-3.4790879874790903e-06</v>
      </c>
      <c r="H22">
        <f>EXP(E22)-3*E22</f>
        <v>8.8040156120960944e-07</v>
      </c>
      <c r="I22" s="3" t="s">
        <f>IF(F22*H22&gt;0,"a","b")</f>
        <v>1</v>
      </c>
      <c r="J22" t="s">
        <f>IF(AND(D22-C22&lt;$K$4,D21-C21&gt;$K$4),1,"")</f>
        <v>14</v>
      </c>
    </row>
    <row r="23" spans="3:11" ht="14.25">
      <c r="C23">
        <f>IF(I22="a",E22,C22)</f>
        <v>0.61906051635742188</v>
      </c>
      <c r="D23">
        <f>IF(I22="b",E22,D22)</f>
        <v>0.6190643310546875</v>
      </c>
      <c r="E23">
        <f>(C23+D23)/2</f>
        <v>0.61906242370605469</v>
      </c>
      <c r="F23">
        <f>EXP(C23)-3*C23</f>
        <v>8.8040156120960944e-07</v>
      </c>
      <c r="G23">
        <f>EXP(D23)-3*D23</f>
        <v>-3.4790879874790903e-06</v>
      </c>
      <c r="H23">
        <f>EXP(E23)-3*E23</f>
        <v>-1.2993465912103375e-06</v>
      </c>
      <c r="I23" s="3" t="s">
        <f>IF(F23*H23&gt;0,"a","b")</f>
        <v>2</v>
      </c>
      <c r="J23" t="s">
        <f>IF(AND(D23-C23&lt;$K$4,D22-C22&gt;$K$4),1,"")</f>
        <v>14</v>
      </c>
    </row>
    <row r="24" spans="3:11" ht="14.25">
      <c r="C24">
        <f>IF(I23="a",E23,C23)</f>
        <v>0.61906051635742188</v>
      </c>
      <c r="D24">
        <f>IF(I23="b",E23,D23)</f>
        <v>0.61906242370605469</v>
      </c>
      <c r="E24">
        <f>(C24+D24)/2</f>
        <v>0.61906147003173828</v>
      </c>
      <c r="F24">
        <f>EXP(C24)-3*C24</f>
        <v>8.8040156120960944e-07</v>
      </c>
      <c r="G24">
        <f>EXP(D24)-3*D24</f>
        <v>-1.2993465912103375e-06</v>
      </c>
      <c r="H24">
        <f>EXP(E24)-3*E24</f>
        <v>-2.0947335954701884e-07</v>
      </c>
      <c r="I24" s="3" t="s">
        <f>IF(F24*H24&gt;0,"a","b")</f>
        <v>2</v>
      </c>
      <c r="J24" t="s">
        <f>IF(AND(D24-C24&lt;$K$4,D23-C23&gt;$K$4),1,"")</f>
        <v>14</v>
      </c>
    </row>
    <row r="25" spans="3:11" ht="13.5">
      <c r="C25">
        <f>IF(I24="a",E24,C24)</f>
        <v>0.61906051635742188</v>
      </c>
      <c r="D25">
        <f>IF(I24="b",E24,D24)</f>
        <v>0.61906147003173828</v>
      </c>
      <c r="E25">
        <f>(C25+D25)/2</f>
        <v>0.61906099319458008</v>
      </c>
      <c r="F25">
        <f>EXP(C25)-3*C25</f>
        <v>8.8040156120960944e-07</v>
      </c>
      <c r="G25">
        <f>EXP(D25)-3*D25</f>
        <v>-2.0947335954701884e-07</v>
      </c>
      <c r="H25">
        <f>EXP(E25)-3*E25</f>
        <v>3.3546388977789832e-07</v>
      </c>
      <c r="I25" s="3" t="s">
        <f>IF(F25*H25&gt;0,"a","b")</f>
        <v>1</v>
      </c>
      <c r="J25">
        <f>IF(AND(D25-C25&lt;$K$4,D24-C24&gt;$K$4),1,"")</f>
        <v>1</v>
      </c>
    </row>
    <row r="26" spans="3:11" ht="14.25">
      <c r="C26">
        <f>IF(I25="a",E25,C25)</f>
        <v>0.61906099319458008</v>
      </c>
      <c r="D26">
        <f>IF(I25="b",E25,D25)</f>
        <v>0.61906147003173828</v>
      </c>
      <c r="E26">
        <f>(C26+D26)/2</f>
        <v>0.61906123161315918</v>
      </c>
      <c r="F26">
        <f>EXP(C26)-3*C26</f>
        <v>3.3546388977789832e-07</v>
      </c>
      <c r="G26">
        <f>EXP(D26)-3*D26</f>
        <v>-2.0947335954701884e-07</v>
      </c>
      <c r="H26">
        <f>EXP(E26)-3*E26</f>
        <v>6.2995212157801461e-08</v>
      </c>
      <c r="I26" s="3" t="s">
        <f>IF(F26*H26&gt;0,"a","b")</f>
        <v>1</v>
      </c>
      <c r="J26" t="s">
        <f>IF(AND(D26-C26&lt;$K$4,D25-C25&gt;$K$4),1,"")</f>
        <v>14</v>
      </c>
    </row>
    <row r="27" spans="3:11" ht="14.25">
      <c r="C27">
        <f>IF(I26="a",E26,C26)</f>
        <v>0.61906123161315918</v>
      </c>
      <c r="D27">
        <f>IF(I26="b",E26,D26)</f>
        <v>0.61906147003173828</v>
      </c>
      <c r="E27">
        <f>(C27+D27)/2</f>
        <v>0.61906135082244873</v>
      </c>
      <c r="F27">
        <f>EXP(C27)-3*C27</f>
        <v>6.2995212157801461e-08</v>
      </c>
      <c r="G27">
        <f>EXP(D27)-3*D27</f>
        <v>-2.0947335954701884e-07</v>
      </c>
      <c r="H27">
        <f>EXP(E27)-3*E27</f>
        <v>-7.3239086795240382e-08</v>
      </c>
      <c r="I27" s="3" t="s">
        <f>IF(F27*H27&gt;0,"a","b")</f>
        <v>2</v>
      </c>
      <c r="J27" t="s">
        <f>IF(AND(D27-C27&lt;$K$4,D26-C26&gt;$K$4),1,"")</f>
        <v>14</v>
      </c>
    </row>
    <row r="28" spans="3:11" ht="14.25">
      <c r="J28" t="s">
        <f>IF(AND(D28-C28&lt;$K$4,D27-C27&gt;$K$4),1,"")</f>
        <v>14</v>
      </c>
    </row>
    <row r="29" spans="3:11" ht="14.25">
      <c r="J29" t="s">
        <f>IF(AND(D29-C29&lt;$K$4,D28-C28&gt;$K$4),1,"")</f>
        <v>14</v>
      </c>
    </row>
    <row r="30" spans="3:11" ht="14.25">
      <c r="J30" t="s">
        <f>IF(AND(D30-C30&lt;$K$4,D29-C29&gt;$K$4),1,"")</f>
        <v>14</v>
      </c>
    </row>
    <row r="31" spans="3:11" ht="14.25">
      <c r="J31" t="s">
        <f>IF(AND(D31-C31&lt;$K$4,D30-C30&gt;$K$4),1,"")</f>
        <v>14</v>
      </c>
    </row>
    <row r="32" spans="3:11" ht="14.25">
      <c r="J32" t="s">
        <f>IF(AND(D32-C32&lt;$K$4,D31-C31&gt;$K$4),1,"")</f>
        <v>14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>
    <mergeCell ref="C3:D3"/>
  </mergeCells>
  <conditionalFormatting sqref="E3">
    <cfRule type="cellIs" dxfId="0" priority="1" stopIfTrue="1" operator="notEqual">
      <formula>"OK"</formula>
    </cfRule>
  </conditionalFormatting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1.1244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2020-06-20T12:05:58Z</dcterms:modified>
  <dcterms:created xsi:type="dcterms:W3CDTF">2020-06-20T10:37:15Z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